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Разчет пр-ди 2023 - 10.02.2023" sheetId="1" r:id="rId1"/>
    <sheet name="Разчет р-ди 2023- 10.02.2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<sst xmlns="http://schemas.openxmlformats.org/spreadsheetml/2006/main" count="861" uniqueCount="342">
  <si>
    <t>Приложение № 1</t>
  </si>
  <si>
    <t>№ по</t>
  </si>
  <si>
    <t>§;§</t>
  </si>
  <si>
    <t xml:space="preserve"> ред</t>
  </si>
  <si>
    <t>ДЪРЖАВНИ ПРИХОДИ</t>
  </si>
  <si>
    <t>І.</t>
  </si>
  <si>
    <t>Взаимоотношения  с  ЦБ</t>
  </si>
  <si>
    <t xml:space="preserve">Получени трансфери / субсидии/вноски / </t>
  </si>
  <si>
    <t>31-00</t>
  </si>
  <si>
    <t>от ЦБ</t>
  </si>
  <si>
    <t>31-11</t>
  </si>
  <si>
    <t>ІІ.</t>
  </si>
  <si>
    <t>Депозити и средства по сметки</t>
  </si>
  <si>
    <t>95-00</t>
  </si>
  <si>
    <t xml:space="preserve">           - остатък в лв. по с/ки от предх. п/д /+/</t>
  </si>
  <si>
    <t>95-01</t>
  </si>
  <si>
    <t>ОБЩО ДЪРЖАВНИ ПРИХОДИ:</t>
  </si>
  <si>
    <t>ОБЩИНСКИ ПРИХОДИ:</t>
  </si>
  <si>
    <t>Имуществени данъци и неданъчни приходи</t>
  </si>
  <si>
    <t>1.</t>
  </si>
  <si>
    <t>Имуществени и други данъци</t>
  </si>
  <si>
    <t>Данък върху доходите на физически лица</t>
  </si>
  <si>
    <t>01-00</t>
  </si>
  <si>
    <t xml:space="preserve">         - окончателен годишен /патентен/ данък</t>
  </si>
  <si>
    <t>01-03</t>
  </si>
  <si>
    <t>Имуществени данъци</t>
  </si>
  <si>
    <t>13-00</t>
  </si>
  <si>
    <t xml:space="preserve">         - д-к в/у недвижими имоти</t>
  </si>
  <si>
    <t>13-01</t>
  </si>
  <si>
    <t xml:space="preserve">         - д-к в/у превозните средства</t>
  </si>
  <si>
    <t>13-03</t>
  </si>
  <si>
    <t>13-04</t>
  </si>
  <si>
    <t>Други данъци</t>
  </si>
  <si>
    <t>20-00</t>
  </si>
  <si>
    <t>Всичко имуществени данъци:</t>
  </si>
  <si>
    <t>2.</t>
  </si>
  <si>
    <t>Неданъчни приходи</t>
  </si>
  <si>
    <t>Приходи и доходи от общинска собственост</t>
  </si>
  <si>
    <t>24-00</t>
  </si>
  <si>
    <t xml:space="preserve">         - нетни прих.от прод.на усл.,стоки</t>
  </si>
  <si>
    <t>24-04</t>
  </si>
  <si>
    <t xml:space="preserve">         - приходи от наеми на имущество</t>
  </si>
  <si>
    <t>24-05</t>
  </si>
  <si>
    <t xml:space="preserve">         - приходи от наеми на земя</t>
  </si>
  <si>
    <t>24-06</t>
  </si>
  <si>
    <t xml:space="preserve">         - приходи от дивиденти</t>
  </si>
  <si>
    <t>24-07</t>
  </si>
  <si>
    <t xml:space="preserve">         - пр. от лихви по тек.б-ви сметки</t>
  </si>
  <si>
    <t>24-08</t>
  </si>
  <si>
    <t>Общински такси</t>
  </si>
  <si>
    <t>27-00</t>
  </si>
  <si>
    <t xml:space="preserve">         - за ползване на детски градини</t>
  </si>
  <si>
    <t>27-01</t>
  </si>
  <si>
    <t xml:space="preserve">         - за ползв.на детски ясли и др.по здрав.</t>
  </si>
  <si>
    <t>27-02</t>
  </si>
  <si>
    <t xml:space="preserve">         - за полз. на дом. социал. патронаж</t>
  </si>
  <si>
    <t>27-04</t>
  </si>
  <si>
    <t xml:space="preserve">         - за полз. на пазари, тържища, тротоари,</t>
  </si>
  <si>
    <t>27-05</t>
  </si>
  <si>
    <t xml:space="preserve">         - за ползване на ПДГ</t>
  </si>
  <si>
    <t>27-06</t>
  </si>
  <si>
    <t xml:space="preserve">         - за битови отпадъци</t>
  </si>
  <si>
    <t>27-07</t>
  </si>
  <si>
    <t xml:space="preserve">         - за технически услуги</t>
  </si>
  <si>
    <t>27-10</t>
  </si>
  <si>
    <t xml:space="preserve">         - за административни услуги</t>
  </si>
  <si>
    <t>27-11</t>
  </si>
  <si>
    <t xml:space="preserve">         - за откупуване на гробни места</t>
  </si>
  <si>
    <t>27-15</t>
  </si>
  <si>
    <t xml:space="preserve">         - такса за притежаване на куче</t>
  </si>
  <si>
    <t>27-17</t>
  </si>
  <si>
    <t xml:space="preserve">         - др.местни такси определени със закон</t>
  </si>
  <si>
    <t>27-29</t>
  </si>
  <si>
    <t>Глоби, санкциии нак. лихви</t>
  </si>
  <si>
    <t>28-00</t>
  </si>
  <si>
    <t xml:space="preserve">         - глоби, санкции,нак.лихви,обезщетения</t>
  </si>
  <si>
    <t>28-02</t>
  </si>
  <si>
    <t>Други неданъчни приходи</t>
  </si>
  <si>
    <t>36-00</t>
  </si>
  <si>
    <t xml:space="preserve">         - други неданъчни приходи</t>
  </si>
  <si>
    <t>36-19</t>
  </si>
  <si>
    <t>Внесени ДДС и др. данъци в/у продажбите</t>
  </si>
  <si>
    <t>37-00</t>
  </si>
  <si>
    <t xml:space="preserve">         - внесен ДДС /- /</t>
  </si>
  <si>
    <t>37-01</t>
  </si>
  <si>
    <t xml:space="preserve">         - внесен данък, в/у прих.от стоп.дейност</t>
  </si>
  <si>
    <t>37-02</t>
  </si>
  <si>
    <t xml:space="preserve">           на бюдж.предприятия /-/</t>
  </si>
  <si>
    <t>Приходи от продажба на общ. имущество</t>
  </si>
  <si>
    <t>40-00</t>
  </si>
  <si>
    <t xml:space="preserve">         - приходи от продажба на земя</t>
  </si>
  <si>
    <t>40-40</t>
  </si>
  <si>
    <t>Приходи от концесии</t>
  </si>
  <si>
    <t>41-00</t>
  </si>
  <si>
    <t>Всичко неданъчни приходи:</t>
  </si>
  <si>
    <t>Всички имуществени и неданъчни приходи:</t>
  </si>
  <si>
    <t>Взаимоотношения с ЦБ</t>
  </si>
  <si>
    <t>Получени трансфери /субсидии / от ЦБ</t>
  </si>
  <si>
    <t xml:space="preserve">          - обща изравнителна субсидия /+/</t>
  </si>
  <si>
    <t>31-12</t>
  </si>
  <si>
    <t>31-13</t>
  </si>
  <si>
    <t>Всичко взаимоотношения :</t>
  </si>
  <si>
    <t>ІV</t>
  </si>
  <si>
    <t>Временни безлихвени заеми</t>
  </si>
  <si>
    <t>Всичко заеми:</t>
  </si>
  <si>
    <t>V.</t>
  </si>
  <si>
    <t>Операции с финансови активи и пасиви</t>
  </si>
  <si>
    <t>Всичко финансиране на дефицита:</t>
  </si>
  <si>
    <t>ОБЩО ОБЩИНСКИ ПРИХОДИ:</t>
  </si>
  <si>
    <t>ВСИЧКО ПРИХОДИ:</t>
  </si>
  <si>
    <t>61-00</t>
  </si>
  <si>
    <t>ІІІ.</t>
  </si>
  <si>
    <t>45-00</t>
  </si>
  <si>
    <t xml:space="preserve">          - целева субсидия за капиталови разходи</t>
  </si>
  <si>
    <t xml:space="preserve">Трансфери </t>
  </si>
  <si>
    <t>Всичко трансфери:</t>
  </si>
  <si>
    <t>Приложение № 2</t>
  </si>
  <si>
    <t>Функция общи държавни служби</t>
  </si>
  <si>
    <t>Общинска администрация 1-11-122</t>
  </si>
  <si>
    <t xml:space="preserve">     - Запл.на перс.,нает по тр.и сл.прав.</t>
  </si>
  <si>
    <t xml:space="preserve">     - Др.възнагр.и плащания за перс.</t>
  </si>
  <si>
    <t>02-00</t>
  </si>
  <si>
    <t xml:space="preserve">     - Задължителни осигурителни вноски от р-л</t>
  </si>
  <si>
    <t>05-00</t>
  </si>
  <si>
    <t>Всичко:</t>
  </si>
  <si>
    <t>Всичко функция общи държавни служби:</t>
  </si>
  <si>
    <t>Функция Отбрана и сигурност</t>
  </si>
  <si>
    <t xml:space="preserve">     - Издръжка</t>
  </si>
  <si>
    <t>10-00</t>
  </si>
  <si>
    <t>Полиция, вътрешен ред и сигурност</t>
  </si>
  <si>
    <t>Др. дейности по вътр. сигурност  2-21-239</t>
  </si>
  <si>
    <t xml:space="preserve">Превантивна д-ст за намал.на вр. последици </t>
  </si>
  <si>
    <t>Всичко функция Отбрана и сигурност:</t>
  </si>
  <si>
    <t>Функция Образование</t>
  </si>
  <si>
    <t>ЦДГ и ОДЗ   3-01-311</t>
  </si>
  <si>
    <t>Предуч.полудн.подг. на 6-год.деца 3-01-318</t>
  </si>
  <si>
    <t>Общообразователни училища 3-01-322</t>
  </si>
  <si>
    <t>Всичко функция Образование:</t>
  </si>
  <si>
    <t>ІV.</t>
  </si>
  <si>
    <t>Функция Здравеопазване</t>
  </si>
  <si>
    <t>Детски ясли 4-01-431</t>
  </si>
  <si>
    <t>Други дейности по здравеопазва. 4-01-469</t>
  </si>
  <si>
    <t>Всичко функция Здравеопазване:</t>
  </si>
  <si>
    <t xml:space="preserve">     - ДОО  </t>
  </si>
  <si>
    <t>Всичко за функ.соц.осиг.,подпом.и грижи:</t>
  </si>
  <si>
    <t>VІІ.</t>
  </si>
  <si>
    <t>Функция Поч.дело,култура,религ.дейности</t>
  </si>
  <si>
    <t>Спорт за всички 7-21-713</t>
  </si>
  <si>
    <t>Читалища 7-41-738</t>
  </si>
  <si>
    <t xml:space="preserve">      - субсидии за орг.с нестоп.цел</t>
  </si>
  <si>
    <t>Всичко за функц. поч.дело,култ.,рел.дейн.</t>
  </si>
  <si>
    <t>ВСИЧКО ДЪРЖАВНИ РАЗХОДИ:</t>
  </si>
  <si>
    <t>ДОФИНАНСИРАНЕ НА ДЪРЖАВНИ</t>
  </si>
  <si>
    <t>ДЕЙНОСТИ С ОБЩИНСКИ ПРИХОДИ</t>
  </si>
  <si>
    <t>ЦДГ и ОДЗ 3-03-311</t>
  </si>
  <si>
    <t>Общообразователни училища 3-03-322</t>
  </si>
  <si>
    <t xml:space="preserve">      - Основен ремонт на ДМА</t>
  </si>
  <si>
    <t>51-00</t>
  </si>
  <si>
    <t xml:space="preserve">      - Придобиване на ДМА</t>
  </si>
  <si>
    <t>52-00</t>
  </si>
  <si>
    <t>Всичко за Функция Образование:</t>
  </si>
  <si>
    <t>ВСИЧКО ДОФИНАНСИРАНЕ:</t>
  </si>
  <si>
    <t>ОБЩИНСКИ  РАЗХОДИ:</t>
  </si>
  <si>
    <t xml:space="preserve">Общинска администрация -1-12-122 </t>
  </si>
  <si>
    <t xml:space="preserve">      - Издръжка</t>
  </si>
  <si>
    <t xml:space="preserve">      - Помощи и обезщетения </t>
  </si>
  <si>
    <t>42-00</t>
  </si>
  <si>
    <t>Общински съвети 1-12-123</t>
  </si>
  <si>
    <t xml:space="preserve">     - Придобиване на ДМА</t>
  </si>
  <si>
    <t>Всичко функция Общи държавни служби:</t>
  </si>
  <si>
    <t>ЦДГ и ОДЗ  3-02-311</t>
  </si>
  <si>
    <t>Други дейности по образованието 3-02-389</t>
  </si>
  <si>
    <t>Детски ясли 4-02-431</t>
  </si>
  <si>
    <t>Всичко за функция Здравеопазване:</t>
  </si>
  <si>
    <t>Функция Соц.осиг., подпомагане и грижи</t>
  </si>
  <si>
    <t>Домашен социален патронаж 5-32-524</t>
  </si>
  <si>
    <t>Клубове на пенсионери, инв. и др. 5-32-525</t>
  </si>
  <si>
    <t>Програми за временна заетост 5-32-532</t>
  </si>
  <si>
    <t xml:space="preserve">Други служби и дейности по осигуряване, </t>
  </si>
  <si>
    <t>Всичко функция соц.осиг.,подпом.и грижи:</t>
  </si>
  <si>
    <t>VІ.</t>
  </si>
  <si>
    <t>Функция Жил.стр.,БКС и опазв.на ок.среда</t>
  </si>
  <si>
    <t>Водоснабдяване и канализация 6-12-603</t>
  </si>
  <si>
    <t>Осветление на улици и площади 6-12-604</t>
  </si>
  <si>
    <t>Поддържане на улична мрежа 6-12-606</t>
  </si>
  <si>
    <t>Всичко за група 1:</t>
  </si>
  <si>
    <t>Упр.контр.рег.дейности по оп.на ок. среда</t>
  </si>
  <si>
    <t>6-22-621</t>
  </si>
  <si>
    <t>Опазване на околната среда</t>
  </si>
  <si>
    <t>Озеленяване 6-22-622</t>
  </si>
  <si>
    <t>Чистота 6-22-623</t>
  </si>
  <si>
    <t>Др.дейн.по благ.и опазв. на ок.ср.  6-22-629</t>
  </si>
  <si>
    <t>Всичко за група 2:</t>
  </si>
  <si>
    <t>Всичко за ф-я жил.стр.,БКС и оп.на ок.ср.:</t>
  </si>
  <si>
    <t>Функция Поч. дело,култура,религ.дейн.</t>
  </si>
  <si>
    <t>Физическа култура и спорт</t>
  </si>
  <si>
    <t>Детски и специал.спортни школи 7-22-712</t>
  </si>
  <si>
    <t xml:space="preserve">      - Субсидии за нефинанс.предприятия</t>
  </si>
  <si>
    <t>Спортни бази за спорт за всички 7-22-714</t>
  </si>
  <si>
    <t>Култура</t>
  </si>
  <si>
    <t>Музеи, худ.гал,паметн.на култ.и … 7-32-740</t>
  </si>
  <si>
    <t>Обредни домове и зали 7-32-745</t>
  </si>
  <si>
    <t xml:space="preserve">     - Помощи и обезщетения</t>
  </si>
  <si>
    <t>Други дейности по културата 7-32-759</t>
  </si>
  <si>
    <t xml:space="preserve">     - Субсидии за орг.с нестоп.цел</t>
  </si>
  <si>
    <t xml:space="preserve">     - Основен ремонт на ДМА</t>
  </si>
  <si>
    <t>Всичко за група 3:</t>
  </si>
  <si>
    <t>Всичко за ф-я Поч. дело,култ.и рел.дейн.:</t>
  </si>
  <si>
    <t>VІІІ.</t>
  </si>
  <si>
    <t>Функция Икономически дейности и услуги</t>
  </si>
  <si>
    <t>Служби и дейности по поддържане, ремонт</t>
  </si>
  <si>
    <t>и изграждане на пътища 8-32-832</t>
  </si>
  <si>
    <t>Други дейности по транспорта 8-32-849</t>
  </si>
  <si>
    <t>3.</t>
  </si>
  <si>
    <t>Туризъм</t>
  </si>
  <si>
    <t>Туристически бази 8-52-863</t>
  </si>
  <si>
    <t>Общински пазари и тържища 8-62-866</t>
  </si>
  <si>
    <t>Други дейности по икономиката 8-62-898</t>
  </si>
  <si>
    <t xml:space="preserve">     - Разх.за чл.внос и участ.в нетърг.орган.</t>
  </si>
  <si>
    <t>46-00</t>
  </si>
  <si>
    <t>Всичко за група 6:</t>
  </si>
  <si>
    <t>Всичко за функция Ик. дейности и услуги:</t>
  </si>
  <si>
    <t>ІХ.</t>
  </si>
  <si>
    <t>Разходи некл. в другите функции</t>
  </si>
  <si>
    <t>РЕЗЕРВ ЗА ОБЩИНСКИ РАЗХОДИ</t>
  </si>
  <si>
    <t>97-00</t>
  </si>
  <si>
    <t>ВСИЧКО ОБЩИНСКИ РАЗХОДИ:</t>
  </si>
  <si>
    <t>ВСИЧКО РАЗХОДИ:</t>
  </si>
  <si>
    <t>Други дейности по образованието 3-01-389</t>
  </si>
  <si>
    <t>62-00</t>
  </si>
  <si>
    <t>61-02</t>
  </si>
  <si>
    <t>83-00</t>
  </si>
  <si>
    <t>Други разходи, некласиф.по др.функции 9-0-997</t>
  </si>
  <si>
    <t xml:space="preserve">       - Издръжка</t>
  </si>
  <si>
    <t>Всичко за ф-я Разходи неклас. в др. функции</t>
  </si>
  <si>
    <t xml:space="preserve">      - Разходи за лихви 9-02-910</t>
  </si>
  <si>
    <t xml:space="preserve">         - д-к при придобиване на  имущества по </t>
  </si>
  <si>
    <t xml:space="preserve">            възмезден начин</t>
  </si>
  <si>
    <t xml:space="preserve">         - туристически данък</t>
  </si>
  <si>
    <t>13-08</t>
  </si>
  <si>
    <t>Заеми от други банки и други лица в страната</t>
  </si>
  <si>
    <t>подпомагане и заетостта 5-33-589</t>
  </si>
  <si>
    <t xml:space="preserve">     - Текущи трансфери, обезщетения и помощи за </t>
  </si>
  <si>
    <t>домакинствата</t>
  </si>
  <si>
    <t>Центрове за обществена подкрепа 5-3-526</t>
  </si>
  <si>
    <t>Друго финансиране</t>
  </si>
  <si>
    <t>93-00</t>
  </si>
  <si>
    <t>Общинска администрация 1-1-122</t>
  </si>
  <si>
    <t>от кризи бедствия и аварии 2-5-283</t>
  </si>
  <si>
    <t>45-01</t>
  </si>
  <si>
    <t xml:space="preserve">           - друго финансиране  /+/-/</t>
  </si>
  <si>
    <t>93-39</t>
  </si>
  <si>
    <t xml:space="preserve">           - остатък в лв.равн.по вал.с/ки от предх.п/д /+/</t>
  </si>
  <si>
    <t>95-02</t>
  </si>
  <si>
    <t>Помощи,дарения и др.безв.пол.суми</t>
  </si>
  <si>
    <t xml:space="preserve">         - текущи дарения,помощи и др.безв.пол.суми</t>
  </si>
  <si>
    <t>Трансфери между бюджетни сметки</t>
  </si>
  <si>
    <t>Временни безл.заеми м/у бюдж.и изв.бюдж.с-ки</t>
  </si>
  <si>
    <t>76-00</t>
  </si>
  <si>
    <t>Друго финансиране /+/-/</t>
  </si>
  <si>
    <t>подпомагане и заетостта 5-3-589</t>
  </si>
  <si>
    <t xml:space="preserve">     - Други текущи трансфери за домакинствата</t>
  </si>
  <si>
    <t>Държ.и общ.сл. и дейн. по изборите 1-1-117</t>
  </si>
  <si>
    <t xml:space="preserve">Отбранително-мобилиза.подготовка 2-5-282    </t>
  </si>
  <si>
    <t>Др. дейности по вътр. сигурност  2-2-239</t>
  </si>
  <si>
    <t>Глобални библиотеки 7-3-752</t>
  </si>
  <si>
    <t>Здравен кабинет в детски град. и у-ща 4-1-437</t>
  </si>
  <si>
    <t xml:space="preserve">Временни безлихвени заеми от сметки за чужди </t>
  </si>
  <si>
    <t>средства</t>
  </si>
  <si>
    <t>78-00</t>
  </si>
  <si>
    <t xml:space="preserve">         - наказат.лихви за данъци мита и осиг.вноски</t>
  </si>
  <si>
    <t>28-09</t>
  </si>
  <si>
    <t xml:space="preserve">      - Платени данъци, такси и администр.санкции</t>
  </si>
  <si>
    <t>19-00</t>
  </si>
  <si>
    <t>Всичко за функц. соц.осиг., подпом. и грижи</t>
  </si>
  <si>
    <t>Читалища 7-33-738</t>
  </si>
  <si>
    <t>Спорт за всички 7-33-713</t>
  </si>
  <si>
    <t>Наименование на функцията и групата</t>
  </si>
  <si>
    <t>88-00</t>
  </si>
  <si>
    <t xml:space="preserve">           - средства на разпореждане предоставени </t>
  </si>
  <si>
    <t>88-03</t>
  </si>
  <si>
    <t>Временно съхр. средства и с-ва на разпореждане</t>
  </si>
  <si>
    <t>от/за сметки за средства от ЕС/ +/-/</t>
  </si>
  <si>
    <t>ДЪРЖАВНИ РАЗХОДИ</t>
  </si>
  <si>
    <t>Дейности по жил.стр.,благоустройство и регион.</t>
  </si>
  <si>
    <t>развитие 6-12-619</t>
  </si>
  <si>
    <t>и произв. аварии  2-5-285</t>
  </si>
  <si>
    <t>Доброволви форм. за защита при бедствия</t>
  </si>
  <si>
    <t>Център за настаняване от семеен тип 5-3-530</t>
  </si>
  <si>
    <t>83-82</t>
  </si>
  <si>
    <t>Трансфери между бюдж. и сметки за СЕС</t>
  </si>
  <si>
    <t>62-02</t>
  </si>
  <si>
    <t xml:space="preserve">           - предоставени трансфери /отчисления ТБО/</t>
  </si>
  <si>
    <t xml:space="preserve">           - предоставени трансфери /заем фин.корекция/</t>
  </si>
  <si>
    <t>Погашения по дългосрочни заеми от ФЛАГ</t>
  </si>
  <si>
    <t>Професионални училища 3-01-326</t>
  </si>
  <si>
    <t>22-00; 29-00</t>
  </si>
  <si>
    <t xml:space="preserve">          - обща субсидия за делегирани от държавата </t>
  </si>
  <si>
    <t>дейности</t>
  </si>
  <si>
    <t>Ресурсно подпомагане 3-01-338</t>
  </si>
  <si>
    <t>Детски ясли и детски кухни 4-1-431</t>
  </si>
  <si>
    <t xml:space="preserve">           - получени трансфери от СЕС</t>
  </si>
  <si>
    <t>62-01</t>
  </si>
  <si>
    <t>Погашения по краткосрочен заеми от ФЛАГ</t>
  </si>
  <si>
    <t>83-81</t>
  </si>
  <si>
    <t>Домове за пълнол. лица с физ.уврежд.5-31-541</t>
  </si>
  <si>
    <t xml:space="preserve">     - Придобиване на НДМА</t>
  </si>
  <si>
    <t>53-00</t>
  </si>
  <si>
    <t xml:space="preserve">      - Субсидии за орг.с нестоп.цел</t>
  </si>
  <si>
    <t>Придобиване на дялове, акции и съучастия</t>
  </si>
  <si>
    <t>Придобиване на дялове и акции и увеличение на капитала и капиталовите резерви</t>
  </si>
  <si>
    <t>70-00</t>
  </si>
  <si>
    <t>70-01</t>
  </si>
  <si>
    <t>54-00</t>
  </si>
  <si>
    <t xml:space="preserve">     - Придобиване на имот</t>
  </si>
  <si>
    <t>Преходен остатък от 2019г.</t>
  </si>
  <si>
    <t>ОК</t>
  </si>
  <si>
    <t>74-00</t>
  </si>
  <si>
    <t>Получени/предоставени временни безлихвени заеми от/за ЦБ</t>
  </si>
  <si>
    <t>подпомагане и заетостта 5-32-589</t>
  </si>
  <si>
    <t>Асистенти за лична помощ 5-31-562</t>
  </si>
  <si>
    <t>Асистенти за лична помощ 5-32-562</t>
  </si>
  <si>
    <t>Ученически почивни лагери  3-02-333</t>
  </si>
  <si>
    <t xml:space="preserve">      - Придобиване на програмни продукти и лецензи</t>
  </si>
  <si>
    <t>43-00</t>
  </si>
  <si>
    <t xml:space="preserve">      - Резерв за непредвидени и неотложни разходи</t>
  </si>
  <si>
    <t>00-98</t>
  </si>
  <si>
    <t>Асистентска подкрепа 5-31-561</t>
  </si>
  <si>
    <t>Ликвидиране на последици от стихийни бедствия</t>
  </si>
  <si>
    <t>и производствени аварии 2-5 -284</t>
  </si>
  <si>
    <t>Единен разходен стандарт 2023 г.</t>
  </si>
  <si>
    <t>Преходен остатък от 2022 г.</t>
  </si>
  <si>
    <t>Преходен остатък от 2022г.</t>
  </si>
  <si>
    <t>Центрове за соц. рехабилитация и интеграция 5-31-550</t>
  </si>
  <si>
    <t>61-01</t>
  </si>
  <si>
    <t xml:space="preserve">           - получени трансфери </t>
  </si>
  <si>
    <t>31-20</t>
  </si>
  <si>
    <t xml:space="preserve">          - възстановени трансфери за ЦБ (-)</t>
  </si>
  <si>
    <t>ПЛАН НА ПРИХОДИТЕ ЗА 2 0 2 3  г.</t>
  </si>
  <si>
    <t xml:space="preserve">План 2023 </t>
  </si>
  <si>
    <t>РАЗЧЕТ НА РАЗХОДИТЕ ЗА 2 0 2 3  г.</t>
  </si>
  <si>
    <t>Разчет 2023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</si>
</sst>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0" fillId="34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3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56" fillId="0" borderId="0" xfId="0" applyNumberFormat="1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3" fillId="34" borderId="10" xfId="0" applyFont="1" applyFill="1" applyBorder="1" applyAlignment="1">
      <alignment horizontal="left" wrapText="1"/>
    </xf>
    <xf numFmtId="0" fontId="56" fillId="0" borderId="0" xfId="0" applyFont="1" applyAlignment="1">
      <alignment vertical="center"/>
    </xf>
    <xf numFmtId="0" fontId="3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right"/>
    </xf>
    <xf numFmtId="0" fontId="0" fillId="35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0" fillId="35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36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10" xfId="0" applyFont="1" applyFill="1" applyBorder="1" applyAlignment="1">
      <alignment horizontal="right"/>
    </xf>
    <xf numFmtId="1" fontId="56" fillId="0" borderId="0" xfId="0" applyNumberFormat="1" applyFont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50.00390625" style="0" customWidth="1"/>
    <col min="4" max="4" width="8.8515625" style="0" customWidth="1"/>
    <col min="5" max="5" width="17.00390625" style="0" customWidth="1"/>
  </cols>
  <sheetData>
    <row r="1" spans="2:5" ht="18" customHeight="1">
      <c r="B1" s="148" t="s">
        <v>0</v>
      </c>
      <c r="C1" s="148"/>
      <c r="D1" s="148"/>
      <c r="E1" s="148"/>
    </row>
    <row r="2" spans="2:5" ht="18" customHeight="1">
      <c r="B2" s="74"/>
      <c r="C2" s="93"/>
      <c r="D2" s="74"/>
      <c r="E2" s="74"/>
    </row>
    <row r="3" spans="2:5" ht="18">
      <c r="B3" s="145" t="s">
        <v>338</v>
      </c>
      <c r="C3" s="145"/>
      <c r="D3" s="145"/>
      <c r="E3" s="145"/>
    </row>
    <row r="4" spans="2:22" ht="18">
      <c r="B4" s="56"/>
      <c r="C4" s="56"/>
      <c r="D4" s="56"/>
      <c r="E4" s="5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2:22" ht="18">
      <c r="B5" s="145"/>
      <c r="C5" s="145"/>
      <c r="D5" s="145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2:22" ht="15.75" customHeight="1">
      <c r="B6" s="80" t="s">
        <v>1</v>
      </c>
      <c r="C6" s="41" t="s">
        <v>277</v>
      </c>
      <c r="D6" s="75" t="s">
        <v>2</v>
      </c>
      <c r="E6" s="146" t="s">
        <v>339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2" ht="15.75">
      <c r="B7" s="81" t="s">
        <v>3</v>
      </c>
      <c r="C7" s="82" t="s">
        <v>4</v>
      </c>
      <c r="D7" s="83"/>
      <c r="E7" s="147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2:22" s="62" customFormat="1" ht="12.75" customHeight="1">
      <c r="B8" s="77"/>
      <c r="C8" s="78"/>
      <c r="D8" s="76"/>
      <c r="E8" s="79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2:22" ht="12.75">
      <c r="B9" s="5" t="s">
        <v>5</v>
      </c>
      <c r="C9" s="6" t="s">
        <v>6</v>
      </c>
      <c r="D9" s="4"/>
      <c r="E9" s="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2:22" ht="12.75">
      <c r="B10" s="5"/>
      <c r="C10" s="6"/>
      <c r="D10" s="4"/>
      <c r="E10" s="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2:22" ht="12.75">
      <c r="B11" s="3"/>
      <c r="C11" s="7" t="s">
        <v>7</v>
      </c>
      <c r="D11" s="8" t="s">
        <v>8</v>
      </c>
      <c r="E11" s="7">
        <f>SUM(E13:E15)</f>
        <v>19549152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2:26" ht="12.75">
      <c r="B12" s="3"/>
      <c r="C12" s="7" t="s">
        <v>9</v>
      </c>
      <c r="D12" s="9"/>
      <c r="E12" s="6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2:26" ht="12.75">
      <c r="B13" s="3"/>
      <c r="C13" s="10" t="s">
        <v>297</v>
      </c>
      <c r="D13" s="4" t="s">
        <v>10</v>
      </c>
      <c r="E13" s="127">
        <v>19570568</v>
      </c>
      <c r="G13" s="105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2:26" ht="12.75">
      <c r="B14" s="3"/>
      <c r="C14" s="10" t="s">
        <v>298</v>
      </c>
      <c r="D14" s="4"/>
      <c r="E14" s="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2:26" ht="12.75">
      <c r="B15" s="3"/>
      <c r="C15" s="10" t="s">
        <v>337</v>
      </c>
      <c r="D15" s="4" t="s">
        <v>336</v>
      </c>
      <c r="E15" s="3">
        <v>-21416</v>
      </c>
      <c r="G15" s="10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2:26" ht="12.75">
      <c r="B16" s="3"/>
      <c r="C16" s="10"/>
      <c r="D16" s="4"/>
      <c r="E16" s="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2:26" ht="12.75">
      <c r="B17" s="5" t="s">
        <v>11</v>
      </c>
      <c r="C17" s="27" t="s">
        <v>103</v>
      </c>
      <c r="D17" s="30"/>
      <c r="E17" s="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2:26" ht="25.5">
      <c r="B18" s="3"/>
      <c r="C18" s="122" t="s">
        <v>318</v>
      </c>
      <c r="D18" s="123" t="s">
        <v>317</v>
      </c>
      <c r="E18" s="12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26" ht="12.75">
      <c r="B19" s="5"/>
      <c r="C19" s="10"/>
      <c r="D19" s="4"/>
      <c r="E19" s="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26" ht="12.75">
      <c r="B20" s="5" t="s">
        <v>111</v>
      </c>
      <c r="C20" s="12" t="s">
        <v>106</v>
      </c>
      <c r="D20" s="4"/>
      <c r="E20" s="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2:26" ht="12.75">
      <c r="B21" s="5"/>
      <c r="C21" s="7" t="s">
        <v>281</v>
      </c>
      <c r="D21" s="87" t="s">
        <v>278</v>
      </c>
      <c r="E21" s="88">
        <f>SUM(E22:E23)</f>
        <v>-88088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2:26" ht="12.75">
      <c r="B22" s="5"/>
      <c r="C22" s="10" t="s">
        <v>279</v>
      </c>
      <c r="D22" s="4" t="s">
        <v>280</v>
      </c>
      <c r="E22" s="3">
        <v>-88088</v>
      </c>
      <c r="G22" s="105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2:26" ht="12.75">
      <c r="B23" s="5"/>
      <c r="C23" s="10" t="s">
        <v>282</v>
      </c>
      <c r="D23" s="4"/>
      <c r="E23" s="3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2:26" ht="12.75">
      <c r="B24" s="5"/>
      <c r="C24" s="7" t="s">
        <v>245</v>
      </c>
      <c r="D24" s="8" t="s">
        <v>246</v>
      </c>
      <c r="E24" s="7">
        <f>SUM(E25)</f>
        <v>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2:26" ht="12.75">
      <c r="B25" s="5"/>
      <c r="C25" s="10" t="s">
        <v>250</v>
      </c>
      <c r="D25" s="4" t="s">
        <v>251</v>
      </c>
      <c r="E25" s="32"/>
      <c r="G25" s="105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2:26" ht="12.75">
      <c r="B26" s="3"/>
      <c r="C26" s="7" t="s">
        <v>12</v>
      </c>
      <c r="D26" s="8" t="s">
        <v>13</v>
      </c>
      <c r="E26" s="7">
        <f>SUM(E27:E28)</f>
        <v>1695667</v>
      </c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2:26" ht="12.75">
      <c r="B27" s="3"/>
      <c r="C27" s="10" t="s">
        <v>14</v>
      </c>
      <c r="D27" s="4" t="s">
        <v>15</v>
      </c>
      <c r="E27" s="3">
        <v>1695667</v>
      </c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2:26" ht="12.75">
      <c r="B28" s="3"/>
      <c r="C28" s="10" t="s">
        <v>252</v>
      </c>
      <c r="D28" s="4" t="s">
        <v>253</v>
      </c>
      <c r="E28" s="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2:26" ht="15">
      <c r="B29" s="15"/>
      <c r="C29" s="16" t="s">
        <v>16</v>
      </c>
      <c r="D29" s="17"/>
      <c r="E29" s="89">
        <f>E11+E18+E21+E24+E26</f>
        <v>21156731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2:26" ht="15">
      <c r="B30" s="15"/>
      <c r="C30" s="69"/>
      <c r="D30" s="70"/>
      <c r="E30" s="7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2:26" ht="15.75">
      <c r="B31" s="18"/>
      <c r="C31" s="2" t="s">
        <v>17</v>
      </c>
      <c r="D31" s="75"/>
      <c r="E31" s="8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2:26" ht="15.75">
      <c r="B32" s="19" t="s">
        <v>5</v>
      </c>
      <c r="C32" s="20" t="s">
        <v>18</v>
      </c>
      <c r="D32" s="4"/>
      <c r="E32" s="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2:26" ht="12.75">
      <c r="B33" s="5" t="s">
        <v>19</v>
      </c>
      <c r="C33" s="20" t="s">
        <v>20</v>
      </c>
      <c r="D33" s="21"/>
      <c r="E33" s="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2:26" ht="12.75">
      <c r="B34" s="5"/>
      <c r="C34" s="20" t="s">
        <v>21</v>
      </c>
      <c r="D34" s="21" t="s">
        <v>22</v>
      </c>
      <c r="E34" s="6">
        <f>E35</f>
        <v>24000</v>
      </c>
      <c r="F34" s="105"/>
      <c r="G34" s="10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2:26" ht="12.75">
      <c r="B35" s="5"/>
      <c r="C35" s="22" t="s">
        <v>23</v>
      </c>
      <c r="D35" s="23" t="s">
        <v>24</v>
      </c>
      <c r="E35" s="11">
        <v>24000</v>
      </c>
      <c r="F35" s="105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2:26" ht="12.75">
      <c r="B36" s="5"/>
      <c r="C36" s="20" t="s">
        <v>25</v>
      </c>
      <c r="D36" s="21" t="s">
        <v>26</v>
      </c>
      <c r="E36" s="6">
        <f>SUM(E37:E41)</f>
        <v>1815600</v>
      </c>
      <c r="F36" s="105"/>
      <c r="G36" s="105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2:26" ht="12.75">
      <c r="B37" s="11"/>
      <c r="C37" s="22" t="s">
        <v>27</v>
      </c>
      <c r="D37" s="23" t="s">
        <v>28</v>
      </c>
      <c r="E37" s="3">
        <v>435000</v>
      </c>
      <c r="F37" s="105"/>
      <c r="G37" s="10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2:26" ht="12.75">
      <c r="B38" s="3"/>
      <c r="C38" s="24" t="s">
        <v>29</v>
      </c>
      <c r="D38" s="4" t="s">
        <v>30</v>
      </c>
      <c r="E38" s="3">
        <v>1000000</v>
      </c>
      <c r="F38" s="105"/>
      <c r="G38" s="10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2:26" ht="12.75">
      <c r="B39" s="3"/>
      <c r="C39" s="24" t="s">
        <v>236</v>
      </c>
      <c r="D39" s="4" t="s">
        <v>31</v>
      </c>
      <c r="E39" s="3">
        <v>380000</v>
      </c>
      <c r="F39" s="105"/>
      <c r="G39" s="10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2:26" ht="12.75">
      <c r="B40" s="3"/>
      <c r="C40" s="24" t="s">
        <v>237</v>
      </c>
      <c r="D40" s="4"/>
      <c r="E40" s="3"/>
      <c r="F40" s="105"/>
      <c r="G40" s="105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2:26" ht="12.75">
      <c r="B41" s="3"/>
      <c r="C41" s="22" t="s">
        <v>238</v>
      </c>
      <c r="D41" s="4" t="s">
        <v>239</v>
      </c>
      <c r="E41" s="3">
        <v>600</v>
      </c>
      <c r="F41" s="105"/>
      <c r="G41" s="105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2:26" ht="12.75">
      <c r="B42" s="3"/>
      <c r="C42" s="25" t="s">
        <v>32</v>
      </c>
      <c r="D42" s="21" t="s">
        <v>33</v>
      </c>
      <c r="E42" s="6">
        <v>300</v>
      </c>
      <c r="F42" s="105"/>
      <c r="G42" s="105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2:26" ht="12.75">
      <c r="B43" s="3"/>
      <c r="C43" s="25" t="s">
        <v>34</v>
      </c>
      <c r="D43" s="4"/>
      <c r="E43" s="6">
        <f>E34+E36+E42</f>
        <v>1839900</v>
      </c>
      <c r="F43" s="10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2:26" ht="12.75">
      <c r="B44" s="5" t="s">
        <v>35</v>
      </c>
      <c r="C44" s="25" t="s">
        <v>36</v>
      </c>
      <c r="D44" s="4"/>
      <c r="E44" s="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2:26" ht="12.75">
      <c r="B45" s="3"/>
      <c r="C45" s="25" t="s">
        <v>37</v>
      </c>
      <c r="D45" s="21" t="s">
        <v>38</v>
      </c>
      <c r="E45" s="6">
        <f>SUM(E46:E50)</f>
        <v>436000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2:26" ht="12.75">
      <c r="B46" s="3"/>
      <c r="C46" s="26" t="s">
        <v>39</v>
      </c>
      <c r="D46" s="4" t="s">
        <v>40</v>
      </c>
      <c r="E46" s="3">
        <v>65000</v>
      </c>
      <c r="G46" s="105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2:26" ht="12.75">
      <c r="B47" s="3"/>
      <c r="C47" s="26" t="s">
        <v>41</v>
      </c>
      <c r="D47" s="4" t="s">
        <v>42</v>
      </c>
      <c r="E47" s="3">
        <v>110000</v>
      </c>
      <c r="G47" s="105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2:26" ht="12.75">
      <c r="B48" s="3"/>
      <c r="C48" s="26" t="s">
        <v>43</v>
      </c>
      <c r="D48" s="4" t="s">
        <v>44</v>
      </c>
      <c r="E48" s="3">
        <v>260000</v>
      </c>
      <c r="G48" s="105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2:26" ht="12.75">
      <c r="B49" s="3"/>
      <c r="C49" s="26" t="s">
        <v>45</v>
      </c>
      <c r="D49" s="4" t="s">
        <v>46</v>
      </c>
      <c r="E49" s="3">
        <v>1000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2:26" ht="12.75">
      <c r="B50" s="3"/>
      <c r="C50" s="26" t="s">
        <v>47</v>
      </c>
      <c r="D50" s="4" t="s">
        <v>48</v>
      </c>
      <c r="E50" s="3">
        <v>0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2:26" ht="12.75">
      <c r="B51" s="3"/>
      <c r="C51" s="25" t="s">
        <v>49</v>
      </c>
      <c r="D51" s="21" t="s">
        <v>50</v>
      </c>
      <c r="E51" s="6">
        <f>SUM(E52:E62)</f>
        <v>2514759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2:26" ht="12.75">
      <c r="B52" s="3"/>
      <c r="C52" s="26" t="s">
        <v>51</v>
      </c>
      <c r="D52" s="4" t="s">
        <v>52</v>
      </c>
      <c r="E52" s="3"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2:26" ht="12.75">
      <c r="B53" s="3"/>
      <c r="C53" s="26" t="s">
        <v>53</v>
      </c>
      <c r="D53" s="4" t="s">
        <v>54</v>
      </c>
      <c r="E53" s="3">
        <v>11000</v>
      </c>
      <c r="G53" s="10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2:26" ht="12.75">
      <c r="B54" s="3"/>
      <c r="C54" s="26" t="s">
        <v>55</v>
      </c>
      <c r="D54" s="4" t="s">
        <v>56</v>
      </c>
      <c r="E54" s="3">
        <v>285000</v>
      </c>
      <c r="G54" s="105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2:26" ht="12.75">
      <c r="B55" s="3"/>
      <c r="C55" s="26" t="s">
        <v>57</v>
      </c>
      <c r="D55" s="4" t="s">
        <v>58</v>
      </c>
      <c r="E55" s="3">
        <v>180000</v>
      </c>
      <c r="G55" s="105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2:26" ht="12.75">
      <c r="B56" s="3"/>
      <c r="C56" s="26" t="s">
        <v>59</v>
      </c>
      <c r="D56" s="4" t="s">
        <v>60</v>
      </c>
      <c r="E56" s="3"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2:26" ht="12.75">
      <c r="B57" s="3"/>
      <c r="C57" s="26" t="s">
        <v>61</v>
      </c>
      <c r="D57" s="4" t="s">
        <v>62</v>
      </c>
      <c r="E57" s="3">
        <v>1748759</v>
      </c>
      <c r="G57" s="105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2:26" ht="12.75">
      <c r="B58" s="3"/>
      <c r="C58" s="26" t="s">
        <v>63</v>
      </c>
      <c r="D58" s="4" t="s">
        <v>64</v>
      </c>
      <c r="E58" s="3">
        <v>85000</v>
      </c>
      <c r="G58" s="105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2:26" ht="12.75">
      <c r="B59" s="3"/>
      <c r="C59" s="26" t="s">
        <v>65</v>
      </c>
      <c r="D59" s="4" t="s">
        <v>66</v>
      </c>
      <c r="E59" s="3">
        <v>140000</v>
      </c>
      <c r="G59" s="105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2:26" ht="12.75">
      <c r="B60" s="3"/>
      <c r="C60" s="26" t="s">
        <v>67</v>
      </c>
      <c r="D60" s="4" t="s">
        <v>68</v>
      </c>
      <c r="E60" s="3">
        <v>23000</v>
      </c>
      <c r="G60" s="105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2:26" ht="12.75">
      <c r="B61" s="3"/>
      <c r="C61" s="26" t="s">
        <v>69</v>
      </c>
      <c r="D61" s="4" t="s">
        <v>70</v>
      </c>
      <c r="E61" s="3">
        <v>2000</v>
      </c>
      <c r="G61" s="105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2:26" ht="12.75">
      <c r="B62" s="3"/>
      <c r="C62" s="26" t="s">
        <v>71</v>
      </c>
      <c r="D62" s="4" t="s">
        <v>72</v>
      </c>
      <c r="E62" s="3">
        <v>40000</v>
      </c>
      <c r="G62" s="105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2:26" ht="12.75">
      <c r="B63" s="3"/>
      <c r="C63" s="25" t="s">
        <v>73</v>
      </c>
      <c r="D63" s="21" t="s">
        <v>74</v>
      </c>
      <c r="E63" s="6">
        <f>SUM(E64:E65)</f>
        <v>192000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2:26" ht="12.75">
      <c r="B64" s="3"/>
      <c r="C64" s="26" t="s">
        <v>75</v>
      </c>
      <c r="D64" s="4" t="s">
        <v>76</v>
      </c>
      <c r="E64" s="3">
        <v>35000</v>
      </c>
      <c r="G64" s="10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2:26" ht="12.75">
      <c r="B65" s="3"/>
      <c r="C65" s="26" t="s">
        <v>270</v>
      </c>
      <c r="D65" s="4" t="s">
        <v>271</v>
      </c>
      <c r="E65" s="3">
        <v>157000</v>
      </c>
      <c r="G65" s="10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2:26" ht="12.75">
      <c r="B66" s="3"/>
      <c r="C66" s="25" t="s">
        <v>77</v>
      </c>
      <c r="D66" s="21" t="s">
        <v>78</v>
      </c>
      <c r="E66" s="6">
        <f>SUM(E67:E67)</f>
        <v>15000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2:26" ht="12.75">
      <c r="B67" s="3"/>
      <c r="C67" s="26" t="s">
        <v>79</v>
      </c>
      <c r="D67" s="4" t="s">
        <v>80</v>
      </c>
      <c r="E67" s="3">
        <v>15000</v>
      </c>
      <c r="G67" s="10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2:26" ht="12.75">
      <c r="B68" s="3"/>
      <c r="C68" s="25" t="s">
        <v>81</v>
      </c>
      <c r="D68" s="21" t="s">
        <v>82</v>
      </c>
      <c r="E68" s="6">
        <f>SUM(E69:E70)</f>
        <v>-161000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2:26" ht="12.75">
      <c r="B69" s="3"/>
      <c r="C69" s="26" t="s">
        <v>83</v>
      </c>
      <c r="D69" s="23" t="s">
        <v>84</v>
      </c>
      <c r="E69" s="3">
        <v>-145000</v>
      </c>
      <c r="G69" s="10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2:26" ht="12.75">
      <c r="B70" s="3"/>
      <c r="C70" s="26" t="s">
        <v>85</v>
      </c>
      <c r="D70" s="23" t="s">
        <v>86</v>
      </c>
      <c r="E70" s="3">
        <v>-16000</v>
      </c>
      <c r="G70" s="10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2:26" ht="12.75">
      <c r="B71" s="3"/>
      <c r="C71" s="26" t="s">
        <v>87</v>
      </c>
      <c r="D71" s="21"/>
      <c r="E71" s="3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2:26" ht="12.75">
      <c r="B72" s="3"/>
      <c r="C72" s="25" t="s">
        <v>88</v>
      </c>
      <c r="D72" s="21" t="s">
        <v>89</v>
      </c>
      <c r="E72" s="6">
        <f>SUM(E73:E73)</f>
        <v>320000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2:26" ht="12.75">
      <c r="B73" s="3"/>
      <c r="C73" s="26" t="s">
        <v>90</v>
      </c>
      <c r="D73" s="4" t="s">
        <v>91</v>
      </c>
      <c r="E73" s="3">
        <v>320000</v>
      </c>
      <c r="G73" s="10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2:26" ht="12.75">
      <c r="B74" s="3"/>
      <c r="C74" s="25" t="s">
        <v>92</v>
      </c>
      <c r="D74" s="21" t="s">
        <v>93</v>
      </c>
      <c r="E74" s="6">
        <v>54000</v>
      </c>
      <c r="G74" s="10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2:26" ht="12.75">
      <c r="B75" s="3"/>
      <c r="C75" s="25" t="s">
        <v>254</v>
      </c>
      <c r="D75" s="21" t="s">
        <v>112</v>
      </c>
      <c r="E75" s="6">
        <f>SUM(E76)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2:26" ht="12.75">
      <c r="B76" s="3"/>
      <c r="C76" s="26" t="s">
        <v>255</v>
      </c>
      <c r="D76" s="23" t="s">
        <v>249</v>
      </c>
      <c r="E76" s="3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2:26" ht="12.75">
      <c r="B77" s="3"/>
      <c r="C77" s="27" t="s">
        <v>94</v>
      </c>
      <c r="D77" s="28"/>
      <c r="E77" s="13">
        <f>E45+E51+E63+E66+E68+E72+E74+E75</f>
        <v>3370759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2:26" ht="12.75">
      <c r="B78" s="5"/>
      <c r="C78" s="29" t="s">
        <v>95</v>
      </c>
      <c r="D78" s="9"/>
      <c r="E78" s="7">
        <f>E43+E77</f>
        <v>5210659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2:26" ht="12.75">
      <c r="B79" s="5"/>
      <c r="C79" s="29"/>
      <c r="D79" s="9"/>
      <c r="E79" s="7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2:26" ht="12.75">
      <c r="B80" s="5" t="s">
        <v>11</v>
      </c>
      <c r="C80" s="25" t="s">
        <v>96</v>
      </c>
      <c r="D80" s="4"/>
      <c r="E80" s="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2:26" ht="12.75">
      <c r="B81" s="5"/>
      <c r="C81" s="25" t="s">
        <v>97</v>
      </c>
      <c r="D81" s="21" t="s">
        <v>8</v>
      </c>
      <c r="E81" s="126">
        <f>SUM(E82:E83)</f>
        <v>4027600</v>
      </c>
      <c r="G81" s="105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2:26" ht="12.75">
      <c r="B82" s="3"/>
      <c r="C82" s="26" t="s">
        <v>98</v>
      </c>
      <c r="D82" s="4" t="s">
        <v>99</v>
      </c>
      <c r="E82" s="127">
        <v>2459200</v>
      </c>
      <c r="G82" s="105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2:26" ht="12.75">
      <c r="B83" s="3"/>
      <c r="C83" s="26" t="s">
        <v>113</v>
      </c>
      <c r="D83" s="4" t="s">
        <v>100</v>
      </c>
      <c r="E83" s="127">
        <v>1568400</v>
      </c>
      <c r="G83" s="10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2:26" ht="12.75">
      <c r="B84" s="5"/>
      <c r="C84" s="29" t="s">
        <v>101</v>
      </c>
      <c r="D84" s="8"/>
      <c r="E84" s="7">
        <f>E81</f>
        <v>4027600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2:26" ht="12.75">
      <c r="B85" s="5" t="s">
        <v>111</v>
      </c>
      <c r="C85" s="25" t="s">
        <v>114</v>
      </c>
      <c r="D85" s="21"/>
      <c r="E85" s="3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2:26" ht="12.75">
      <c r="B86" s="5"/>
      <c r="C86" s="39" t="s">
        <v>256</v>
      </c>
      <c r="D86" s="21" t="s">
        <v>110</v>
      </c>
      <c r="E86" s="6">
        <f>SUM(E87:E88)</f>
        <v>-92406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2:26" ht="12.75">
      <c r="B87" s="5"/>
      <c r="C87" s="10" t="s">
        <v>335</v>
      </c>
      <c r="D87" s="23" t="s">
        <v>334</v>
      </c>
      <c r="E87" s="32">
        <v>507594</v>
      </c>
      <c r="G87" s="105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2:26" ht="12.75">
      <c r="B88" s="5"/>
      <c r="C88" s="10" t="s">
        <v>292</v>
      </c>
      <c r="D88" s="23" t="s">
        <v>230</v>
      </c>
      <c r="E88" s="3">
        <v>-600000</v>
      </c>
      <c r="G88" s="105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2:26" ht="12.75">
      <c r="B89" s="5"/>
      <c r="C89" s="25"/>
      <c r="D89" s="21"/>
      <c r="E89" s="3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2:26" ht="12.75">
      <c r="B90" s="38"/>
      <c r="C90" s="39" t="s">
        <v>290</v>
      </c>
      <c r="D90" s="21" t="s">
        <v>229</v>
      </c>
      <c r="E90" s="13">
        <f>SUM(E91:E92)</f>
        <v>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2:26" ht="12.75">
      <c r="B91" s="38"/>
      <c r="C91" s="10" t="s">
        <v>301</v>
      </c>
      <c r="D91" s="23" t="s">
        <v>302</v>
      </c>
      <c r="E91" s="37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2:26" ht="12.75">
      <c r="B92" s="38"/>
      <c r="C92" s="10" t="s">
        <v>293</v>
      </c>
      <c r="D92" s="23" t="s">
        <v>291</v>
      </c>
      <c r="E92" s="3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2:26" ht="12.75">
      <c r="B93" s="5"/>
      <c r="C93" s="7" t="s">
        <v>115</v>
      </c>
      <c r="D93" s="9"/>
      <c r="E93" s="7">
        <f>E86+E90</f>
        <v>-92406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2:26" ht="12.75">
      <c r="B94" s="5" t="s">
        <v>102</v>
      </c>
      <c r="C94" s="27" t="s">
        <v>103</v>
      </c>
      <c r="D94" s="30"/>
      <c r="E94" s="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2:26" ht="24.75" customHeight="1">
      <c r="B95" s="5"/>
      <c r="C95" s="111" t="s">
        <v>318</v>
      </c>
      <c r="D95" s="30" t="s">
        <v>317</v>
      </c>
      <c r="E95" s="3">
        <v>-700000</v>
      </c>
      <c r="G95" s="105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2:26" ht="12.75">
      <c r="B96" s="5"/>
      <c r="C96" s="27" t="s">
        <v>257</v>
      </c>
      <c r="D96" s="30" t="s">
        <v>258</v>
      </c>
      <c r="E96" s="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2:26" ht="12.75">
      <c r="B97" s="5"/>
      <c r="C97" s="27" t="s">
        <v>267</v>
      </c>
      <c r="D97" s="30" t="s">
        <v>269</v>
      </c>
      <c r="E97" s="32"/>
      <c r="F97" s="105"/>
      <c r="G97" s="105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2:26" ht="12.75">
      <c r="B98" s="5"/>
      <c r="C98" s="27" t="s">
        <v>268</v>
      </c>
      <c r="D98" s="28"/>
      <c r="E98" s="3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2:26" ht="12.75">
      <c r="B99" s="5"/>
      <c r="C99" s="29" t="s">
        <v>104</v>
      </c>
      <c r="D99" s="8"/>
      <c r="E99" s="7">
        <f>E95+E96+E97</f>
        <v>-700000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2:26" ht="12.75">
      <c r="B100" s="5" t="s">
        <v>105</v>
      </c>
      <c r="C100" s="6" t="s">
        <v>106</v>
      </c>
      <c r="D100" s="4"/>
      <c r="E100" s="3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2:26" ht="12.75">
      <c r="B101" s="5"/>
      <c r="C101" s="6" t="s">
        <v>309</v>
      </c>
      <c r="D101" s="21" t="s">
        <v>311</v>
      </c>
      <c r="E101" s="6">
        <f>E102</f>
        <v>0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2:26" ht="26.25" customHeight="1">
      <c r="B102" s="5"/>
      <c r="C102" s="107" t="s">
        <v>310</v>
      </c>
      <c r="D102" s="23" t="s">
        <v>312</v>
      </c>
      <c r="E102" s="3">
        <v>0</v>
      </c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2:26" ht="12.75">
      <c r="B103" s="5"/>
      <c r="C103" s="6"/>
      <c r="D103" s="4"/>
      <c r="E103" s="3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2:26" ht="12.75">
      <c r="B104" s="5"/>
      <c r="C104" s="6" t="s">
        <v>240</v>
      </c>
      <c r="D104" s="21" t="s">
        <v>231</v>
      </c>
      <c r="E104" s="6">
        <f>SUM(E105:E106)</f>
        <v>-125340</v>
      </c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2:26" ht="12.75">
      <c r="B105" s="5"/>
      <c r="C105" s="32" t="s">
        <v>303</v>
      </c>
      <c r="D105" s="23" t="s">
        <v>304</v>
      </c>
      <c r="E105" s="32"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2:26" ht="12.75">
      <c r="B106" s="5"/>
      <c r="C106" s="32" t="s">
        <v>294</v>
      </c>
      <c r="D106" s="23" t="s">
        <v>289</v>
      </c>
      <c r="E106" s="3">
        <v>-125340</v>
      </c>
      <c r="G106" s="105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2:26" ht="12.75">
      <c r="B107" s="5"/>
      <c r="C107" s="32"/>
      <c r="D107" s="21"/>
      <c r="E107" s="3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2:26" ht="12.75">
      <c r="B108" s="5"/>
      <c r="C108" s="6" t="s">
        <v>245</v>
      </c>
      <c r="D108" s="21" t="s">
        <v>246</v>
      </c>
      <c r="E108" s="6">
        <f>E109</f>
        <v>0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2:26" ht="12.75">
      <c r="B109" s="5"/>
      <c r="C109" s="32" t="s">
        <v>259</v>
      </c>
      <c r="D109" s="23" t="s">
        <v>251</v>
      </c>
      <c r="E109" s="32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2:26" ht="12.75">
      <c r="B110" s="5"/>
      <c r="C110" s="7" t="s">
        <v>12</v>
      </c>
      <c r="D110" s="8" t="s">
        <v>13</v>
      </c>
      <c r="E110" s="7">
        <f>SUM(E111:E111)</f>
        <v>3467786</v>
      </c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2:26" ht="12.75">
      <c r="B111" s="5"/>
      <c r="C111" s="10" t="s">
        <v>14</v>
      </c>
      <c r="D111" s="4" t="s">
        <v>15</v>
      </c>
      <c r="E111" s="32">
        <v>3467786</v>
      </c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2:26" ht="12.75">
      <c r="B112" s="3"/>
      <c r="C112" s="7" t="s">
        <v>107</v>
      </c>
      <c r="D112" s="9"/>
      <c r="E112" s="7">
        <f>E101+E104+E108+E110</f>
        <v>3342446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2:26" ht="12.75">
      <c r="B113" s="3"/>
      <c r="C113" s="13"/>
      <c r="D113" s="14"/>
      <c r="E113" s="3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2:26" ht="15">
      <c r="B114" s="15"/>
      <c r="C114" s="16" t="s">
        <v>108</v>
      </c>
      <c r="D114" s="17"/>
      <c r="E114" s="16">
        <f>E78+E84+E93+E99+E112</f>
        <v>11788299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2:26" ht="12.75">
      <c r="B115" s="3"/>
      <c r="C115" s="3"/>
      <c r="D115" s="4"/>
      <c r="E115" s="3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2:26" ht="15.75">
      <c r="B116" s="33"/>
      <c r="C116" s="34" t="s">
        <v>109</v>
      </c>
      <c r="D116" s="35"/>
      <c r="E116" s="34">
        <f>E29+E114</f>
        <v>32945030</v>
      </c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3:26" ht="12.75">
      <c r="C117" s="36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3:26" ht="12.75">
      <c r="C118" s="36"/>
      <c r="D118" s="1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7:26" ht="12.75"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7:26" ht="12.75"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7:26" ht="12.75"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7:26" ht="12.75"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7:26" ht="12.75"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</sheetData>
  <sheetProtection/>
  <mergeCells count="4">
    <mergeCell ref="B5:D5"/>
    <mergeCell ref="E6:E7"/>
    <mergeCell ref="B1:E1"/>
    <mergeCell ref="B3:E3"/>
  </mergeCells>
  <printOptions/>
  <pageMargins left="0.25" right="0.25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0"/>
  <sheetViews>
    <sheetView tabSelected="1" zoomScalePageLayoutView="0" workbookViewId="0" topLeftCell="A202">
      <selection activeCell="H226" sqref="H226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48.140625" style="0" customWidth="1"/>
    <col min="4" max="4" width="10.57421875" style="0" customWidth="1"/>
    <col min="5" max="5" width="20.00390625" style="0" customWidth="1"/>
    <col min="6" max="6" width="9.57421875" style="0" bestFit="1" customWidth="1"/>
    <col min="9" max="9" width="42.57421875" style="0" customWidth="1"/>
    <col min="11" max="11" width="15.140625" style="0" bestFit="1" customWidth="1"/>
    <col min="13" max="13" width="63.8515625" style="0" customWidth="1"/>
    <col min="15" max="15" width="41.28125" style="0" customWidth="1"/>
  </cols>
  <sheetData>
    <row r="1" spans="1:5" ht="18" customHeight="1">
      <c r="A1" s="86"/>
      <c r="B1" s="148" t="s">
        <v>116</v>
      </c>
      <c r="C1" s="148"/>
      <c r="D1" s="148"/>
      <c r="E1" s="148"/>
    </row>
    <row r="2" spans="2:4" ht="18">
      <c r="B2" s="150"/>
      <c r="C2" s="150"/>
      <c r="D2" s="150"/>
    </row>
    <row r="3" spans="1:5" ht="18">
      <c r="A3" s="65"/>
      <c r="B3" s="145" t="s">
        <v>340</v>
      </c>
      <c r="C3" s="145"/>
      <c r="D3" s="145"/>
      <c r="E3" s="145"/>
    </row>
    <row r="4" spans="1:5" ht="18">
      <c r="A4" s="65"/>
      <c r="B4" s="56"/>
      <c r="C4" s="56"/>
      <c r="D4" s="56"/>
      <c r="E4" s="56"/>
    </row>
    <row r="5" spans="1:5" ht="18">
      <c r="A5" s="145"/>
      <c r="B5" s="145"/>
      <c r="C5" s="145"/>
      <c r="D5" s="145"/>
      <c r="E5" s="56"/>
    </row>
    <row r="6" spans="2:18" ht="15.75">
      <c r="B6" s="80" t="s">
        <v>1</v>
      </c>
      <c r="C6" s="41" t="s">
        <v>277</v>
      </c>
      <c r="D6" s="75" t="s">
        <v>2</v>
      </c>
      <c r="E6" s="146" t="s">
        <v>341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2:18" ht="15.75">
      <c r="B7" s="81" t="s">
        <v>3</v>
      </c>
      <c r="C7" s="82" t="s">
        <v>283</v>
      </c>
      <c r="D7" s="128"/>
      <c r="E7" s="147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2:18" ht="12.75">
      <c r="B8" s="38" t="s">
        <v>5</v>
      </c>
      <c r="C8" s="25" t="s">
        <v>117</v>
      </c>
      <c r="D8" s="129"/>
      <c r="E8" s="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2:18" ht="12.75">
      <c r="B9" s="38"/>
      <c r="C9" s="6" t="s">
        <v>262</v>
      </c>
      <c r="D9" s="18"/>
      <c r="E9" s="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2:37" ht="12.75">
      <c r="B10" s="38"/>
      <c r="C10" s="22" t="s">
        <v>120</v>
      </c>
      <c r="D10" s="18" t="s">
        <v>121</v>
      </c>
      <c r="E10" s="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2:37" ht="12.75">
      <c r="B11" s="38"/>
      <c r="C11" s="22" t="s">
        <v>122</v>
      </c>
      <c r="D11" s="44" t="s">
        <v>123</v>
      </c>
      <c r="E11" s="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2:37" ht="12.75">
      <c r="B12" s="38"/>
      <c r="C12" s="45" t="s">
        <v>124</v>
      </c>
      <c r="D12" s="46"/>
      <c r="E12" s="45">
        <f>SUM(E10:E11)</f>
        <v>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2:37" ht="12.75">
      <c r="B13" s="42"/>
      <c r="C13" s="6" t="s">
        <v>247</v>
      </c>
      <c r="D13" s="18"/>
      <c r="E13" s="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2:37" ht="12.75">
      <c r="B14" s="42"/>
      <c r="C14" s="22" t="s">
        <v>119</v>
      </c>
      <c r="D14" s="18" t="s">
        <v>22</v>
      </c>
      <c r="E14" s="32">
        <v>1452590</v>
      </c>
      <c r="F14" s="104"/>
      <c r="G14" s="10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2:37" ht="12.75">
      <c r="B15" s="42"/>
      <c r="C15" s="22" t="s">
        <v>120</v>
      </c>
      <c r="D15" s="18" t="s">
        <v>121</v>
      </c>
      <c r="E15" s="32">
        <v>108473</v>
      </c>
      <c r="F15" s="104"/>
      <c r="G15" s="10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2:37" ht="12.75">
      <c r="B16" s="43"/>
      <c r="C16" s="22" t="s">
        <v>122</v>
      </c>
      <c r="D16" s="44" t="s">
        <v>123</v>
      </c>
      <c r="E16" s="32">
        <v>341780</v>
      </c>
      <c r="F16" s="104"/>
      <c r="G16" s="10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2:37" ht="12.75">
      <c r="B17" s="42"/>
      <c r="C17" s="45" t="s">
        <v>124</v>
      </c>
      <c r="D17" s="46"/>
      <c r="E17" s="45">
        <f>SUM(E14:E16)</f>
        <v>1902843</v>
      </c>
      <c r="F17" s="104"/>
      <c r="G17" s="10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2:37" ht="12.75">
      <c r="B18" s="42"/>
      <c r="C18" s="29" t="s">
        <v>125</v>
      </c>
      <c r="D18" s="46"/>
      <c r="E18" s="45">
        <f>E12+E17</f>
        <v>1902843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2:37" ht="12.75">
      <c r="B19" s="42"/>
      <c r="C19" s="27"/>
      <c r="D19" s="48"/>
      <c r="E19" s="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2:37" ht="12.75">
      <c r="B20" s="38" t="s">
        <v>11</v>
      </c>
      <c r="C20" s="6" t="s">
        <v>126</v>
      </c>
      <c r="D20" s="18"/>
      <c r="E20" s="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2:37" ht="12.75">
      <c r="B21" s="38"/>
      <c r="C21" s="20" t="s">
        <v>129</v>
      </c>
      <c r="D21" s="18"/>
      <c r="E21" s="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2:37" ht="12.75">
      <c r="B22" s="42"/>
      <c r="C22" s="6" t="s">
        <v>264</v>
      </c>
      <c r="D22" s="18"/>
      <c r="E22" s="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2:37" ht="12.75">
      <c r="B23" s="42"/>
      <c r="C23" s="22" t="s">
        <v>120</v>
      </c>
      <c r="D23" s="18" t="s">
        <v>121</v>
      </c>
      <c r="E23" s="32">
        <v>24442</v>
      </c>
      <c r="F23" s="104"/>
      <c r="G23" s="105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2:37" ht="12.75">
      <c r="B24" s="43"/>
      <c r="C24" s="22" t="s">
        <v>122</v>
      </c>
      <c r="D24" s="44" t="s">
        <v>123</v>
      </c>
      <c r="E24" s="32">
        <v>5358</v>
      </c>
      <c r="F24" s="104"/>
      <c r="G24" s="105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2:37" ht="12.75">
      <c r="B25" s="42"/>
      <c r="C25" s="22" t="s">
        <v>127</v>
      </c>
      <c r="D25" s="18" t="s">
        <v>128</v>
      </c>
      <c r="E25" s="32">
        <v>94262</v>
      </c>
      <c r="F25" s="104"/>
      <c r="G25" s="105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2:37" ht="12.75">
      <c r="B26" s="42"/>
      <c r="C26" s="45" t="s">
        <v>124</v>
      </c>
      <c r="D26" s="46"/>
      <c r="E26" s="45">
        <f>SUM(E23:E25)</f>
        <v>124062</v>
      </c>
      <c r="F26" s="104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2:37" ht="12.75">
      <c r="B27" s="42"/>
      <c r="C27" s="47"/>
      <c r="D27" s="48"/>
      <c r="E27" s="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</row>
    <row r="28" spans="2:37" ht="12.75">
      <c r="B28" s="42"/>
      <c r="C28" s="47" t="s">
        <v>263</v>
      </c>
      <c r="D28" s="48"/>
      <c r="E28" s="100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2:37" ht="12.75">
      <c r="B29" s="42"/>
      <c r="C29" s="22" t="s">
        <v>120</v>
      </c>
      <c r="D29" s="18" t="s">
        <v>121</v>
      </c>
      <c r="E29" s="32">
        <v>92035</v>
      </c>
      <c r="F29" s="104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</row>
    <row r="30" spans="2:37" ht="12.75">
      <c r="B30" s="42"/>
      <c r="C30" s="22" t="s">
        <v>122</v>
      </c>
      <c r="D30" s="44" t="s">
        <v>123</v>
      </c>
      <c r="E30" s="32">
        <v>17670</v>
      </c>
      <c r="F30" s="104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2:37" ht="12.75">
      <c r="B31" s="42"/>
      <c r="C31" s="22" t="s">
        <v>127</v>
      </c>
      <c r="D31" s="18" t="s">
        <v>128</v>
      </c>
      <c r="E31" s="32">
        <v>5400</v>
      </c>
      <c r="F31" s="104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2:37" ht="12.75">
      <c r="B32" s="42"/>
      <c r="C32" s="45" t="s">
        <v>124</v>
      </c>
      <c r="D32" s="46"/>
      <c r="E32" s="45">
        <f>SUM(E29:E31)</f>
        <v>115105</v>
      </c>
      <c r="F32" s="104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2:37" ht="12.75">
      <c r="B33" s="42"/>
      <c r="C33" s="47"/>
      <c r="D33" s="68"/>
      <c r="E33" s="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2:37" ht="12.75">
      <c r="B34" s="42"/>
      <c r="C34" s="6" t="s">
        <v>131</v>
      </c>
      <c r="D34" s="18"/>
      <c r="E34" s="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  <row r="35" spans="2:37" ht="12.75">
      <c r="B35" s="42"/>
      <c r="C35" s="6" t="s">
        <v>248</v>
      </c>
      <c r="D35" s="18"/>
      <c r="E35" s="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2:37" ht="12.75">
      <c r="B36" s="42"/>
      <c r="C36" s="22" t="s">
        <v>127</v>
      </c>
      <c r="D36" s="18" t="s">
        <v>128</v>
      </c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</row>
    <row r="37" spans="2:37" ht="12.75">
      <c r="B37" s="42"/>
      <c r="C37" s="45" t="s">
        <v>124</v>
      </c>
      <c r="D37" s="46"/>
      <c r="E37" s="45">
        <f>SUM(E36:E36)</f>
        <v>0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2:37" ht="12.75">
      <c r="B38" s="42"/>
      <c r="C38" s="47"/>
      <c r="D38" s="48"/>
      <c r="E38" s="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</row>
    <row r="39" spans="2:37" ht="12.75">
      <c r="B39" s="42"/>
      <c r="C39" s="27" t="s">
        <v>287</v>
      </c>
      <c r="D39" s="48"/>
      <c r="E39" s="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</row>
    <row r="40" spans="2:37" ht="12.75">
      <c r="B40" s="42"/>
      <c r="C40" s="27" t="s">
        <v>286</v>
      </c>
      <c r="D40" s="48"/>
      <c r="E40" s="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</row>
    <row r="41" spans="2:37" ht="12.75">
      <c r="B41" s="42"/>
      <c r="C41" s="22" t="s">
        <v>127</v>
      </c>
      <c r="D41" s="18" t="s">
        <v>128</v>
      </c>
      <c r="E41" s="32">
        <v>26036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2:37" ht="12.75">
      <c r="B42" s="42"/>
      <c r="C42" s="45" t="s">
        <v>124</v>
      </c>
      <c r="D42" s="46"/>
      <c r="E42" s="7">
        <f>SUM(E41:E41)</f>
        <v>26036</v>
      </c>
      <c r="F42" s="104"/>
      <c r="G42" s="105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2:37" ht="12.75">
      <c r="B43" s="42"/>
      <c r="C43" s="47"/>
      <c r="D43" s="48"/>
      <c r="E43" s="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2:37" ht="12.75">
      <c r="B44" s="51"/>
      <c r="C44" s="29" t="s">
        <v>132</v>
      </c>
      <c r="D44" s="46"/>
      <c r="E44" s="45">
        <f>E26+E32+E37+E42</f>
        <v>265203</v>
      </c>
      <c r="F44" s="104"/>
      <c r="G44" s="10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2:37" ht="12.75">
      <c r="B45" s="51"/>
      <c r="C45" s="27"/>
      <c r="D45" s="48"/>
      <c r="E45" s="3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2:37" ht="12.75">
      <c r="B46" s="64" t="s">
        <v>111</v>
      </c>
      <c r="C46" s="27" t="s">
        <v>133</v>
      </c>
      <c r="D46" s="48"/>
      <c r="E46" s="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2:37" ht="12.75">
      <c r="B47" s="51"/>
      <c r="C47" s="13" t="s">
        <v>134</v>
      </c>
      <c r="D47" s="48"/>
      <c r="E47" s="3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2:37" ht="12.75">
      <c r="B48" s="42"/>
      <c r="C48" s="22" t="s">
        <v>330</v>
      </c>
      <c r="D48" s="18"/>
      <c r="E48" s="130">
        <v>3847672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2:37" ht="12.75">
      <c r="B49" s="42"/>
      <c r="C49" s="22" t="s">
        <v>331</v>
      </c>
      <c r="D49" s="18"/>
      <c r="E49" s="131">
        <v>364130</v>
      </c>
      <c r="F49" s="10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2:37" ht="12.75">
      <c r="B50" s="42"/>
      <c r="C50" s="22"/>
      <c r="D50" s="44"/>
      <c r="E50" s="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2:37" ht="12.75">
      <c r="B51" s="42"/>
      <c r="C51" s="45" t="s">
        <v>124</v>
      </c>
      <c r="D51" s="46"/>
      <c r="E51" s="45">
        <f>SUM(E48:E50)</f>
        <v>4211802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2:37" ht="12.75">
      <c r="B52" s="42"/>
      <c r="C52" s="6" t="s">
        <v>135</v>
      </c>
      <c r="D52" s="18"/>
      <c r="E52" s="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2:37" ht="12.75">
      <c r="B53" s="42"/>
      <c r="C53" s="22" t="s">
        <v>330</v>
      </c>
      <c r="D53" s="44"/>
      <c r="E53" s="131">
        <v>101582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</row>
    <row r="54" spans="2:37" ht="12.75">
      <c r="B54" s="42"/>
      <c r="C54" s="45" t="s">
        <v>124</v>
      </c>
      <c r="D54" s="46"/>
      <c r="E54" s="45">
        <f>SUM(E53:E53)</f>
        <v>101582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2:37" ht="12.75">
      <c r="B55" s="42"/>
      <c r="C55" s="47"/>
      <c r="D55" s="48"/>
      <c r="E55" s="47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2:37" ht="12.75">
      <c r="B56" s="42"/>
      <c r="C56" s="47"/>
      <c r="D56" s="48"/>
      <c r="E56" s="47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2:37" ht="12.75">
      <c r="B57" s="42"/>
      <c r="C57" s="6" t="s">
        <v>136</v>
      </c>
      <c r="D57" s="18"/>
      <c r="E57" s="3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</row>
    <row r="58" spans="2:37" ht="12.75">
      <c r="B58" s="42"/>
      <c r="C58" s="22" t="s">
        <v>330</v>
      </c>
      <c r="D58" s="18"/>
      <c r="E58" s="131">
        <v>7621058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</row>
    <row r="59" spans="2:37" ht="12.75">
      <c r="B59" s="42"/>
      <c r="C59" s="22" t="s">
        <v>331</v>
      </c>
      <c r="D59" s="18"/>
      <c r="E59" s="131">
        <v>523639</v>
      </c>
      <c r="F59" s="104"/>
      <c r="G59" s="105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</row>
    <row r="60" spans="2:37" ht="12.75">
      <c r="B60" s="42"/>
      <c r="C60" s="45" t="s">
        <v>124</v>
      </c>
      <c r="D60" s="46"/>
      <c r="E60" s="45">
        <f>SUM(E58:E59)</f>
        <v>8144697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</row>
    <row r="61" spans="2:37" ht="12.75">
      <c r="B61" s="42"/>
      <c r="C61" s="47"/>
      <c r="D61" s="48"/>
      <c r="E61" s="47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</row>
    <row r="62" spans="2:37" ht="12.75">
      <c r="B62" s="42"/>
      <c r="C62" s="27" t="s">
        <v>295</v>
      </c>
      <c r="D62" s="48"/>
      <c r="E62" s="47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</row>
    <row r="63" spans="2:37" ht="12.75">
      <c r="B63" s="42"/>
      <c r="C63" s="22" t="s">
        <v>330</v>
      </c>
      <c r="D63" s="18"/>
      <c r="E63" s="72">
        <v>2546741</v>
      </c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</row>
    <row r="64" spans="2:37" ht="12.75">
      <c r="B64" s="42"/>
      <c r="C64" s="22" t="s">
        <v>331</v>
      </c>
      <c r="D64" s="18"/>
      <c r="E64" s="72">
        <v>0</v>
      </c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</row>
    <row r="65" spans="2:37" ht="12.75">
      <c r="B65" s="42"/>
      <c r="C65" s="45" t="s">
        <v>124</v>
      </c>
      <c r="D65" s="46"/>
      <c r="E65" s="45">
        <f>SUM(E63:E64)</f>
        <v>2546741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</row>
    <row r="66" spans="2:37" ht="12.75">
      <c r="B66" s="42"/>
      <c r="C66" s="47"/>
      <c r="D66" s="48"/>
      <c r="E66" s="47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</row>
    <row r="67" spans="2:37" ht="12.75">
      <c r="B67" s="42"/>
      <c r="C67" s="27" t="s">
        <v>299</v>
      </c>
      <c r="D67" s="48"/>
      <c r="E67" s="47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</row>
    <row r="68" spans="2:37" ht="12.75">
      <c r="B68" s="42"/>
      <c r="C68" s="22" t="s">
        <v>330</v>
      </c>
      <c r="D68" s="18"/>
      <c r="E68" s="101">
        <v>179094</v>
      </c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</row>
    <row r="69" spans="2:37" ht="12.75">
      <c r="B69" s="42"/>
      <c r="C69" s="22" t="s">
        <v>331</v>
      </c>
      <c r="D69" s="18"/>
      <c r="E69" s="72">
        <v>20278</v>
      </c>
      <c r="F69" s="104"/>
      <c r="G69" s="10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</row>
    <row r="70" spans="2:37" ht="12.75">
      <c r="B70" s="42"/>
      <c r="C70" s="45" t="s">
        <v>124</v>
      </c>
      <c r="D70" s="46"/>
      <c r="E70" s="45">
        <f>SUM(E68:E69)</f>
        <v>199372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</row>
    <row r="71" spans="2:37" ht="12.75">
      <c r="B71" s="42"/>
      <c r="C71" s="113"/>
      <c r="D71" s="114"/>
      <c r="E71" s="113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</row>
    <row r="72" spans="2:37" ht="12.75">
      <c r="B72" s="42"/>
      <c r="C72" s="27" t="s">
        <v>228</v>
      </c>
      <c r="D72" s="48"/>
      <c r="E72" s="113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</row>
    <row r="73" spans="2:37" ht="12.75">
      <c r="B73" s="42"/>
      <c r="C73" s="22" t="s">
        <v>127</v>
      </c>
      <c r="D73" s="18" t="s">
        <v>128</v>
      </c>
      <c r="E73" s="115">
        <v>15765</v>
      </c>
      <c r="F73" s="104"/>
      <c r="G73" s="10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</row>
    <row r="74" spans="2:37" ht="12.75">
      <c r="B74" s="42"/>
      <c r="C74" s="45" t="s">
        <v>124</v>
      </c>
      <c r="D74" s="46"/>
      <c r="E74" s="45">
        <f>SUM(E73)</f>
        <v>15765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</row>
    <row r="75" spans="2:37" ht="12.75">
      <c r="B75" s="42"/>
      <c r="C75" s="7" t="s">
        <v>137</v>
      </c>
      <c r="D75" s="49"/>
      <c r="E75" s="45">
        <f>E51+E54+E60+E65+E70+E74</f>
        <v>15219959</v>
      </c>
      <c r="F75" s="104"/>
      <c r="G75" s="105"/>
      <c r="H75" s="104"/>
      <c r="I75" s="104"/>
      <c r="J75" s="104"/>
      <c r="K75" s="104"/>
      <c r="L75" s="104"/>
      <c r="M75" s="104"/>
      <c r="N75" s="104" t="s">
        <v>316</v>
      </c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</row>
    <row r="76" spans="2:37" ht="12.75">
      <c r="B76" s="42"/>
      <c r="C76" s="13"/>
      <c r="D76" s="96"/>
      <c r="E76" s="47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</row>
    <row r="77" spans="2:37" ht="12.75">
      <c r="B77" s="38" t="s">
        <v>138</v>
      </c>
      <c r="C77" s="6" t="s">
        <v>139</v>
      </c>
      <c r="D77" s="18"/>
      <c r="E77" s="3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</row>
    <row r="78" spans="2:37" ht="12.75">
      <c r="B78" s="42"/>
      <c r="C78" s="6" t="s">
        <v>300</v>
      </c>
      <c r="D78" s="18"/>
      <c r="E78" s="32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</row>
    <row r="79" spans="2:37" ht="12.75">
      <c r="B79" s="42"/>
      <c r="C79" s="22" t="s">
        <v>119</v>
      </c>
      <c r="D79" s="18" t="s">
        <v>22</v>
      </c>
      <c r="E79" s="32">
        <v>216957</v>
      </c>
      <c r="F79" s="104"/>
      <c r="G79" s="10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</row>
    <row r="80" spans="2:37" ht="12.75">
      <c r="B80" s="42"/>
      <c r="C80" s="22" t="s">
        <v>120</v>
      </c>
      <c r="D80" s="18" t="s">
        <v>121</v>
      </c>
      <c r="E80" s="32">
        <v>20060</v>
      </c>
      <c r="F80" s="104"/>
      <c r="G80" s="10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</row>
    <row r="81" spans="2:37" ht="12.75">
      <c r="B81" s="42"/>
      <c r="C81" s="22" t="s">
        <v>122</v>
      </c>
      <c r="D81" s="44" t="s">
        <v>123</v>
      </c>
      <c r="E81" s="32">
        <v>32900</v>
      </c>
      <c r="F81" s="104"/>
      <c r="G81" s="105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</row>
    <row r="82" spans="2:37" ht="12.75">
      <c r="B82" s="42"/>
      <c r="C82" s="22" t="s">
        <v>127</v>
      </c>
      <c r="D82" s="18" t="s">
        <v>128</v>
      </c>
      <c r="E82" s="32">
        <v>2450</v>
      </c>
      <c r="F82" s="104"/>
      <c r="G82" s="105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</row>
    <row r="83" spans="2:37" ht="12.75">
      <c r="B83" s="42"/>
      <c r="C83" s="45" t="s">
        <v>124</v>
      </c>
      <c r="D83" s="46"/>
      <c r="E83" s="45">
        <f>SUM(E79:E82)</f>
        <v>272367</v>
      </c>
      <c r="F83" s="104"/>
      <c r="G83" s="10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</row>
    <row r="84" spans="2:37" ht="12.75">
      <c r="B84" s="42"/>
      <c r="C84" s="20" t="s">
        <v>266</v>
      </c>
      <c r="D84" s="54"/>
      <c r="E84" s="3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</row>
    <row r="85" spans="2:37" ht="12.75">
      <c r="B85" s="42"/>
      <c r="C85" s="22" t="s">
        <v>119</v>
      </c>
      <c r="D85" s="18" t="s">
        <v>22</v>
      </c>
      <c r="E85" s="131">
        <v>281100</v>
      </c>
      <c r="F85" s="104"/>
      <c r="G85" s="10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</row>
    <row r="86" spans="2:37" ht="12.75">
      <c r="B86" s="42"/>
      <c r="C86" s="22" t="s">
        <v>120</v>
      </c>
      <c r="D86" s="18" t="s">
        <v>121</v>
      </c>
      <c r="E86" s="131">
        <v>19060</v>
      </c>
      <c r="F86" s="104"/>
      <c r="G86" s="10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</row>
    <row r="87" spans="2:37" ht="12.75">
      <c r="B87" s="42"/>
      <c r="C87" s="22" t="s">
        <v>122</v>
      </c>
      <c r="D87" s="44" t="s">
        <v>123</v>
      </c>
      <c r="E87" s="131">
        <v>51200</v>
      </c>
      <c r="F87" s="104"/>
      <c r="G87" s="105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</row>
    <row r="88" spans="2:37" ht="12.75">
      <c r="B88" s="42"/>
      <c r="C88" s="22" t="s">
        <v>127</v>
      </c>
      <c r="D88" s="18" t="s">
        <v>128</v>
      </c>
      <c r="E88" s="131">
        <v>15993</v>
      </c>
      <c r="F88" s="104"/>
      <c r="G88" s="105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</row>
    <row r="89" spans="2:37" ht="12.75">
      <c r="B89" s="42"/>
      <c r="C89" s="45" t="s">
        <v>124</v>
      </c>
      <c r="D89" s="46"/>
      <c r="E89" s="7">
        <f>SUM(E85:E88)</f>
        <v>367353</v>
      </c>
      <c r="F89" s="104"/>
      <c r="G89" s="105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</row>
    <row r="90" spans="2:37" ht="12.75">
      <c r="B90" s="42"/>
      <c r="C90" s="6" t="s">
        <v>141</v>
      </c>
      <c r="D90" s="18"/>
      <c r="E90" s="3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</row>
    <row r="91" spans="2:37" ht="12.75">
      <c r="B91" s="42"/>
      <c r="C91" s="22" t="s">
        <v>119</v>
      </c>
      <c r="D91" s="18" t="s">
        <v>22</v>
      </c>
      <c r="E91" s="131">
        <v>30310</v>
      </c>
      <c r="F91" s="104"/>
      <c r="G91" s="105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</row>
    <row r="92" spans="2:37" ht="12.75">
      <c r="B92" s="42"/>
      <c r="C92" s="22" t="s">
        <v>120</v>
      </c>
      <c r="D92" s="18" t="s">
        <v>121</v>
      </c>
      <c r="E92" s="131">
        <v>475</v>
      </c>
      <c r="F92" s="104"/>
      <c r="G92" s="105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</row>
    <row r="93" spans="2:37" ht="12.75">
      <c r="B93" s="42"/>
      <c r="C93" s="22" t="s">
        <v>122</v>
      </c>
      <c r="D93" s="44" t="s">
        <v>123</v>
      </c>
      <c r="E93" s="131">
        <v>3990</v>
      </c>
      <c r="F93" s="104"/>
      <c r="G93" s="105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</row>
    <row r="94" spans="2:37" ht="12.75">
      <c r="B94" s="42"/>
      <c r="C94" s="22" t="s">
        <v>127</v>
      </c>
      <c r="D94" s="18" t="s">
        <v>128</v>
      </c>
      <c r="E94" s="131">
        <v>15591</v>
      </c>
      <c r="F94" s="104"/>
      <c r="G94" s="105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</row>
    <row r="95" spans="2:37" ht="12.75">
      <c r="B95" s="42"/>
      <c r="C95" s="22"/>
      <c r="D95" s="18"/>
      <c r="E95" s="131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</row>
    <row r="96" spans="2:37" ht="12.75">
      <c r="B96" s="42"/>
      <c r="C96" s="45" t="s">
        <v>124</v>
      </c>
      <c r="D96" s="46"/>
      <c r="E96" s="45">
        <f>SUM(E91:E94)</f>
        <v>50366</v>
      </c>
      <c r="F96" s="104"/>
      <c r="G96" s="105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</row>
    <row r="97" spans="2:37" ht="12.75">
      <c r="B97" s="42"/>
      <c r="C97" s="47"/>
      <c r="D97" s="48"/>
      <c r="E97" s="47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</row>
    <row r="98" spans="2:37" ht="12.75">
      <c r="B98" s="42"/>
      <c r="C98" s="45" t="s">
        <v>142</v>
      </c>
      <c r="D98" s="46"/>
      <c r="E98" s="45">
        <f>E83+E89+E96</f>
        <v>690086</v>
      </c>
      <c r="F98" s="104"/>
      <c r="G98" s="105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</row>
    <row r="99" spans="2:37" ht="12.75">
      <c r="B99" s="38" t="s">
        <v>105</v>
      </c>
      <c r="C99" s="6" t="s">
        <v>174</v>
      </c>
      <c r="D99" s="48"/>
      <c r="E99" s="3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</row>
    <row r="100" spans="2:37" ht="12.75">
      <c r="B100" s="42"/>
      <c r="C100" s="27" t="s">
        <v>244</v>
      </c>
      <c r="D100" s="48"/>
      <c r="E100" s="3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</row>
    <row r="101" spans="2:37" ht="12.75">
      <c r="B101" s="42"/>
      <c r="C101" s="22" t="s">
        <v>127</v>
      </c>
      <c r="D101" s="18" t="s">
        <v>128</v>
      </c>
      <c r="E101" s="32">
        <v>280250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</row>
    <row r="102" spans="2:37" ht="12.75">
      <c r="B102" s="42"/>
      <c r="C102" s="22" t="s">
        <v>331</v>
      </c>
      <c r="D102" s="18"/>
      <c r="E102" s="32">
        <v>173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</row>
    <row r="103" spans="2:37" ht="12.75">
      <c r="B103" s="42"/>
      <c r="C103" s="45" t="s">
        <v>124</v>
      </c>
      <c r="D103" s="46"/>
      <c r="E103" s="45">
        <f>E102+E101</f>
        <v>280423</v>
      </c>
      <c r="F103" s="104"/>
      <c r="G103" s="105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</row>
    <row r="104" spans="2:37" ht="12.75">
      <c r="B104" s="42"/>
      <c r="C104" s="27" t="s">
        <v>288</v>
      </c>
      <c r="D104" s="48"/>
      <c r="E104" s="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</row>
    <row r="105" spans="2:37" ht="12.75">
      <c r="B105" s="42"/>
      <c r="C105" s="22" t="s">
        <v>127</v>
      </c>
      <c r="D105" s="18" t="s">
        <v>128</v>
      </c>
      <c r="E105" s="32">
        <v>657762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</row>
    <row r="106" spans="2:37" ht="12.75">
      <c r="B106" s="42"/>
      <c r="C106" s="22" t="s">
        <v>261</v>
      </c>
      <c r="D106" s="48" t="s">
        <v>166</v>
      </c>
      <c r="E106" s="32">
        <v>7560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</row>
    <row r="107" spans="2:37" ht="12.75">
      <c r="B107" s="42"/>
      <c r="C107" s="22" t="s">
        <v>331</v>
      </c>
      <c r="D107" s="48"/>
      <c r="E107" s="32">
        <v>21168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</row>
    <row r="108" spans="2:37" ht="12.75">
      <c r="B108" s="42"/>
      <c r="C108" s="45" t="s">
        <v>124</v>
      </c>
      <c r="D108" s="46"/>
      <c r="E108" s="45">
        <f>SUM(E105:E107)</f>
        <v>686490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</row>
    <row r="109" spans="2:37" ht="12.75">
      <c r="B109" s="42"/>
      <c r="C109" s="47"/>
      <c r="D109" s="48"/>
      <c r="E109" s="47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</row>
    <row r="110" spans="2:37" ht="12.75">
      <c r="B110" s="42"/>
      <c r="C110" s="20" t="s">
        <v>177</v>
      </c>
      <c r="D110" s="18"/>
      <c r="E110" s="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</row>
    <row r="111" spans="2:37" ht="12.75">
      <c r="B111" s="42"/>
      <c r="C111" s="22" t="s">
        <v>120</v>
      </c>
      <c r="D111" s="18" t="s">
        <v>121</v>
      </c>
      <c r="E111" s="3">
        <v>14330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</row>
    <row r="112" spans="2:37" ht="12.75">
      <c r="B112" s="42"/>
      <c r="C112" s="22" t="s">
        <v>122</v>
      </c>
      <c r="D112" s="44" t="s">
        <v>123</v>
      </c>
      <c r="E112" s="3">
        <v>2741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</row>
    <row r="113" spans="2:37" ht="12.75">
      <c r="B113" s="42"/>
      <c r="C113" s="45" t="s">
        <v>124</v>
      </c>
      <c r="D113" s="46"/>
      <c r="E113" s="45">
        <f>SUM(E111:E112)</f>
        <v>17071</v>
      </c>
      <c r="F113" s="104"/>
      <c r="G113" s="105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</row>
    <row r="114" spans="2:37" ht="12.75">
      <c r="B114" s="42"/>
      <c r="C114" s="47"/>
      <c r="D114" s="48"/>
      <c r="E114" s="47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</row>
    <row r="115" spans="2:37" ht="12.75">
      <c r="B115" s="42"/>
      <c r="C115" s="6" t="s">
        <v>305</v>
      </c>
      <c r="D115" s="18"/>
      <c r="E115" s="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</row>
    <row r="116" spans="2:37" ht="12.75">
      <c r="B116" s="42"/>
      <c r="C116" s="22" t="s">
        <v>330</v>
      </c>
      <c r="D116" s="18"/>
      <c r="E116" s="131">
        <v>644800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</row>
    <row r="117" spans="2:37" ht="12.75">
      <c r="B117" s="42"/>
      <c r="C117" s="22" t="s">
        <v>331</v>
      </c>
      <c r="D117" s="18"/>
      <c r="E117" s="131">
        <v>36845</v>
      </c>
      <c r="F117" s="104"/>
      <c r="G117" s="105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</row>
    <row r="118" spans="2:37" ht="12.75">
      <c r="B118" s="42"/>
      <c r="C118" s="3" t="s">
        <v>158</v>
      </c>
      <c r="D118" s="44" t="s">
        <v>159</v>
      </c>
      <c r="E118" s="131">
        <v>67200</v>
      </c>
      <c r="F118" s="104"/>
      <c r="G118" s="105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</row>
    <row r="119" spans="2:37" ht="12.75">
      <c r="B119" s="42"/>
      <c r="C119" s="45" t="s">
        <v>124</v>
      </c>
      <c r="D119" s="46"/>
      <c r="E119" s="45">
        <f>SUM(E116:E118)</f>
        <v>748845</v>
      </c>
      <c r="F119" s="104"/>
      <c r="G119" s="105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</row>
    <row r="120" spans="2:37" s="138" customFormat="1" ht="12.75">
      <c r="B120" s="142"/>
      <c r="C120" s="102"/>
      <c r="D120" s="54"/>
      <c r="E120" s="102"/>
      <c r="F120" s="140"/>
      <c r="G120" s="141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</row>
    <row r="121" spans="2:37" s="138" customFormat="1" ht="25.5">
      <c r="B121" s="142"/>
      <c r="C121" s="143" t="s">
        <v>333</v>
      </c>
      <c r="D121" s="18"/>
      <c r="E121" s="3"/>
      <c r="F121" s="140"/>
      <c r="G121" s="141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</row>
    <row r="122" spans="2:37" s="138" customFormat="1" ht="12.75">
      <c r="B122" s="142"/>
      <c r="C122" s="22" t="s">
        <v>330</v>
      </c>
      <c r="D122" s="18"/>
      <c r="E122" s="131">
        <v>159660</v>
      </c>
      <c r="F122" s="140"/>
      <c r="G122" s="141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</row>
    <row r="123" spans="2:37" ht="12.75">
      <c r="B123" s="42"/>
      <c r="C123" s="22" t="s">
        <v>331</v>
      </c>
      <c r="D123" s="18"/>
      <c r="E123" s="131"/>
      <c r="F123" s="104"/>
      <c r="G123" s="105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</row>
    <row r="124" spans="2:37" ht="12.75">
      <c r="B124" s="42"/>
      <c r="C124" s="45" t="s">
        <v>124</v>
      </c>
      <c r="D124" s="46"/>
      <c r="E124" s="45">
        <f>SUM(E122:E123)</f>
        <v>159660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</row>
    <row r="125" spans="2:37" s="138" customFormat="1" ht="12.75">
      <c r="B125" s="142"/>
      <c r="C125" s="102"/>
      <c r="D125" s="54"/>
      <c r="E125" s="102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</row>
    <row r="126" spans="2:37" ht="12.75">
      <c r="B126" s="42"/>
      <c r="C126" s="20" t="s">
        <v>327</v>
      </c>
      <c r="D126" s="114"/>
      <c r="E126" s="11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</row>
    <row r="127" spans="2:37" ht="12.75">
      <c r="B127" s="42"/>
      <c r="C127" s="22" t="s">
        <v>120</v>
      </c>
      <c r="D127" s="114" t="s">
        <v>121</v>
      </c>
      <c r="E127" s="115">
        <v>394130</v>
      </c>
      <c r="F127" s="104"/>
      <c r="G127" s="105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</row>
    <row r="128" spans="2:37" ht="12.75">
      <c r="B128" s="42"/>
      <c r="C128" s="50" t="s">
        <v>143</v>
      </c>
      <c r="D128" s="114" t="s">
        <v>123</v>
      </c>
      <c r="E128" s="115">
        <v>74900</v>
      </c>
      <c r="F128" s="104"/>
      <c r="G128" s="14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</row>
    <row r="129" spans="2:37" ht="12.75">
      <c r="B129" s="42"/>
      <c r="C129" s="22" t="s">
        <v>127</v>
      </c>
      <c r="D129" s="18" t="s">
        <v>128</v>
      </c>
      <c r="E129" s="115">
        <v>162558</v>
      </c>
      <c r="F129" s="104"/>
      <c r="G129" s="105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</row>
    <row r="130" spans="2:37" ht="12.75">
      <c r="B130" s="42"/>
      <c r="C130" s="3" t="s">
        <v>158</v>
      </c>
      <c r="D130" s="44" t="s">
        <v>159</v>
      </c>
      <c r="E130" s="115">
        <v>61332</v>
      </c>
      <c r="F130" s="104"/>
      <c r="G130" s="105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</row>
    <row r="131" spans="2:37" ht="12.75">
      <c r="B131" s="42"/>
      <c r="C131" s="45" t="s">
        <v>124</v>
      </c>
      <c r="D131" s="46"/>
      <c r="E131" s="132">
        <f>SUM(E127:E130)</f>
        <v>692920</v>
      </c>
      <c r="F131" s="104"/>
      <c r="G131" s="105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</row>
    <row r="132" spans="2:37" ht="12.75">
      <c r="B132" s="42"/>
      <c r="C132" s="20" t="s">
        <v>320</v>
      </c>
      <c r="D132" s="114"/>
      <c r="E132" s="11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</row>
    <row r="133" spans="2:37" ht="12.75">
      <c r="B133" s="42"/>
      <c r="C133" s="22" t="s">
        <v>120</v>
      </c>
      <c r="D133" s="114" t="s">
        <v>121</v>
      </c>
      <c r="E133" s="115">
        <v>20000</v>
      </c>
      <c r="F133" s="104"/>
      <c r="G133" s="105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</row>
    <row r="134" spans="2:37" ht="12.75">
      <c r="B134" s="42"/>
      <c r="C134" s="50" t="s">
        <v>143</v>
      </c>
      <c r="D134" s="114" t="s">
        <v>123</v>
      </c>
      <c r="E134" s="115">
        <v>6093</v>
      </c>
      <c r="F134" s="104"/>
      <c r="G134" s="105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</row>
    <row r="135" spans="2:37" ht="12.75">
      <c r="B135" s="42"/>
      <c r="C135" s="3" t="s">
        <v>158</v>
      </c>
      <c r="D135" s="44" t="s">
        <v>159</v>
      </c>
      <c r="E135" s="115">
        <v>10200</v>
      </c>
      <c r="F135" s="104"/>
      <c r="G135" s="105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</row>
    <row r="136" spans="2:37" ht="12.75">
      <c r="B136" s="42"/>
      <c r="C136" s="45" t="s">
        <v>124</v>
      </c>
      <c r="D136" s="46"/>
      <c r="E136" s="45">
        <f>SUM(E133:E135)</f>
        <v>36293</v>
      </c>
      <c r="F136" s="104"/>
      <c r="G136" s="105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</row>
    <row r="137" spans="2:37" ht="12.75">
      <c r="B137" s="42"/>
      <c r="C137" s="113"/>
      <c r="D137" s="114"/>
      <c r="E137" s="11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</row>
    <row r="138" spans="2:37" ht="12.75">
      <c r="B138" s="42"/>
      <c r="C138" s="27" t="s">
        <v>178</v>
      </c>
      <c r="D138" s="48"/>
      <c r="E138" s="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</row>
    <row r="139" spans="2:37" ht="12.75">
      <c r="B139" s="42"/>
      <c r="C139" s="27" t="s">
        <v>260</v>
      </c>
      <c r="D139" s="48"/>
      <c r="E139" s="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</row>
    <row r="140" spans="2:37" ht="12.75">
      <c r="B140" s="42"/>
      <c r="C140" s="22" t="s">
        <v>261</v>
      </c>
      <c r="D140" s="48" t="s">
        <v>166</v>
      </c>
      <c r="E140" s="131">
        <v>13488</v>
      </c>
      <c r="F140" s="104"/>
      <c r="G140" s="105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</row>
    <row r="141" spans="2:37" ht="12.75">
      <c r="B141" s="42"/>
      <c r="C141" s="45" t="s">
        <v>124</v>
      </c>
      <c r="D141" s="46"/>
      <c r="E141" s="45">
        <f>SUM(E140)</f>
        <v>13488</v>
      </c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</row>
    <row r="142" spans="2:37" ht="12.75">
      <c r="B142" s="42"/>
      <c r="C142" s="47"/>
      <c r="D142" s="48"/>
      <c r="E142" s="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</row>
    <row r="143" spans="2:37" ht="12.75">
      <c r="B143" s="42"/>
      <c r="C143" s="29" t="s">
        <v>144</v>
      </c>
      <c r="D143" s="46"/>
      <c r="E143" s="45">
        <f>E103+E108+E113+E119+E124+E131+E136+E141</f>
        <v>2635190</v>
      </c>
      <c r="F143" s="104"/>
      <c r="G143" s="105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</row>
    <row r="144" spans="2:37" s="138" customFormat="1" ht="12.75">
      <c r="B144" s="142"/>
      <c r="C144" s="20"/>
      <c r="D144" s="54"/>
      <c r="E144" s="136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</row>
    <row r="145" spans="2:37" ht="12.75">
      <c r="B145" s="38" t="s">
        <v>145</v>
      </c>
      <c r="C145" s="6" t="s">
        <v>146</v>
      </c>
      <c r="D145" s="18"/>
      <c r="E145" s="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</row>
    <row r="146" spans="2:37" ht="12.75">
      <c r="B146" s="38"/>
      <c r="C146" s="6" t="s">
        <v>147</v>
      </c>
      <c r="D146" s="18"/>
      <c r="E146" s="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</row>
    <row r="147" spans="2:37" ht="12.75">
      <c r="B147" s="38"/>
      <c r="C147" s="22" t="s">
        <v>127</v>
      </c>
      <c r="D147" s="18" t="s">
        <v>128</v>
      </c>
      <c r="E147" s="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</row>
    <row r="148" spans="2:37" ht="12.75">
      <c r="B148" s="38"/>
      <c r="C148" s="45" t="s">
        <v>124</v>
      </c>
      <c r="D148" s="46"/>
      <c r="E148" s="45">
        <f>SUM(E145:E147)</f>
        <v>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</row>
    <row r="149" spans="2:37" ht="12.75">
      <c r="B149" s="42"/>
      <c r="C149" s="6" t="s">
        <v>148</v>
      </c>
      <c r="D149" s="18"/>
      <c r="E149" s="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</row>
    <row r="150" spans="2:37" ht="12.75">
      <c r="B150" s="42"/>
      <c r="C150" s="3" t="s">
        <v>149</v>
      </c>
      <c r="D150" s="18" t="s">
        <v>112</v>
      </c>
      <c r="E150" s="131">
        <v>443450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</row>
    <row r="151" spans="2:37" ht="12.75">
      <c r="B151" s="42"/>
      <c r="C151" s="45" t="s">
        <v>124</v>
      </c>
      <c r="D151" s="49"/>
      <c r="E151" s="45">
        <f>SUM(E150:E150)</f>
        <v>443450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</row>
    <row r="152" spans="2:37" ht="12.75">
      <c r="B152" s="42"/>
      <c r="C152" s="7" t="s">
        <v>150</v>
      </c>
      <c r="D152" s="46"/>
      <c r="E152" s="45">
        <f>E148+E151</f>
        <v>443450</v>
      </c>
      <c r="F152" s="104"/>
      <c r="G152" s="105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</row>
    <row r="153" spans="2:37" ht="12.75">
      <c r="B153" s="125"/>
      <c r="C153" s="126"/>
      <c r="D153" s="114"/>
      <c r="E153" s="11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</row>
    <row r="154" spans="2:37" ht="12.75">
      <c r="B154" s="42"/>
      <c r="C154" s="27" t="s">
        <v>212</v>
      </c>
      <c r="D154" s="48"/>
      <c r="E154" s="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</row>
    <row r="155" spans="2:37" ht="12.75">
      <c r="B155" s="42"/>
      <c r="C155" s="22" t="s">
        <v>119</v>
      </c>
      <c r="D155" s="44" t="s">
        <v>324</v>
      </c>
      <c r="E155" s="32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</row>
    <row r="156" spans="2:37" ht="12.75">
      <c r="B156" s="42"/>
      <c r="C156" s="45" t="s">
        <v>124</v>
      </c>
      <c r="D156" s="46"/>
      <c r="E156" s="45">
        <f>SUM(E154:E155)</f>
        <v>0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</row>
    <row r="157" spans="2:37" ht="12.75">
      <c r="B157" s="42"/>
      <c r="C157" s="7" t="s">
        <v>221</v>
      </c>
      <c r="D157" s="46"/>
      <c r="E157" s="45">
        <f>E156</f>
        <v>0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</row>
    <row r="158" spans="2:37" ht="12.75">
      <c r="B158" s="38"/>
      <c r="C158" s="6"/>
      <c r="D158" s="40"/>
      <c r="E158" s="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</row>
    <row r="159" spans="2:37" ht="15.75">
      <c r="B159" s="38"/>
      <c r="C159" s="52" t="s">
        <v>151</v>
      </c>
      <c r="D159" s="49"/>
      <c r="E159" s="55">
        <f>E18+E44+E75+E98+E143+E152+E157</f>
        <v>21156731</v>
      </c>
      <c r="F159" s="137"/>
      <c r="G159" s="104"/>
      <c r="H159" s="104"/>
      <c r="I159" s="105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</row>
    <row r="160" spans="2:37" ht="12.75">
      <c r="B160" s="42"/>
      <c r="C160" s="3"/>
      <c r="D160" s="18"/>
      <c r="E160" s="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</row>
    <row r="161" spans="2:37" ht="12.75">
      <c r="B161" s="42"/>
      <c r="C161" s="3"/>
      <c r="D161" s="94"/>
      <c r="E161" s="95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</row>
    <row r="162" spans="2:37" ht="15.75">
      <c r="B162" s="53"/>
      <c r="C162" s="133" t="s">
        <v>152</v>
      </c>
      <c r="D162" s="75" t="s">
        <v>2</v>
      </c>
      <c r="E162" s="85" t="s">
        <v>341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</row>
    <row r="163" spans="2:37" ht="15.75">
      <c r="B163" s="53"/>
      <c r="C163" s="133" t="s">
        <v>153</v>
      </c>
      <c r="D163" s="90"/>
      <c r="E163" s="91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</row>
    <row r="164" spans="2:37" ht="12.75">
      <c r="B164" s="38" t="s">
        <v>5</v>
      </c>
      <c r="C164" s="25" t="s">
        <v>117</v>
      </c>
      <c r="D164" s="129"/>
      <c r="E164" s="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</row>
    <row r="165" spans="2:37" ht="12.75">
      <c r="B165" s="42"/>
      <c r="C165" s="6" t="s">
        <v>118</v>
      </c>
      <c r="D165" s="18"/>
      <c r="E165" s="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</row>
    <row r="166" spans="2:37" ht="12.75">
      <c r="B166" s="42"/>
      <c r="C166" s="22" t="s">
        <v>119</v>
      </c>
      <c r="D166" s="18" t="s">
        <v>22</v>
      </c>
      <c r="E166" s="32">
        <v>192660</v>
      </c>
      <c r="F166" s="104"/>
      <c r="G166" s="105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</row>
    <row r="167" spans="2:37" ht="12.75">
      <c r="B167" s="42"/>
      <c r="C167" s="22" t="s">
        <v>120</v>
      </c>
      <c r="D167" s="18" t="s">
        <v>121</v>
      </c>
      <c r="E167" s="32">
        <v>4870</v>
      </c>
      <c r="F167" s="104"/>
      <c r="G167" s="105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</row>
    <row r="168" spans="2:37" ht="12.75">
      <c r="B168" s="42"/>
      <c r="C168" s="22" t="s">
        <v>122</v>
      </c>
      <c r="D168" s="18" t="s">
        <v>123</v>
      </c>
      <c r="E168" s="32">
        <v>37960</v>
      </c>
      <c r="F168" s="104"/>
      <c r="G168" s="105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</row>
    <row r="169" spans="2:37" ht="12.75">
      <c r="B169" s="42"/>
      <c r="C169" s="22" t="s">
        <v>127</v>
      </c>
      <c r="D169" s="18" t="s">
        <v>128</v>
      </c>
      <c r="E169" s="32">
        <v>26250</v>
      </c>
      <c r="F169" s="104"/>
      <c r="G169" s="105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</row>
    <row r="170" spans="2:37" ht="12.75">
      <c r="B170" s="42"/>
      <c r="C170" s="45" t="s">
        <v>124</v>
      </c>
      <c r="D170" s="49"/>
      <c r="E170" s="45">
        <f>SUM(E166:E169)</f>
        <v>261740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</row>
    <row r="171" spans="2:37" ht="12.75">
      <c r="B171" s="42"/>
      <c r="C171" s="29" t="s">
        <v>125</v>
      </c>
      <c r="D171" s="49"/>
      <c r="E171" s="45">
        <f>E170</f>
        <v>261740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</row>
    <row r="172" spans="2:37" ht="12.75">
      <c r="B172" s="38" t="s">
        <v>11</v>
      </c>
      <c r="C172" s="6" t="s">
        <v>126</v>
      </c>
      <c r="D172" s="18"/>
      <c r="E172" s="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</row>
    <row r="173" spans="2:37" ht="12.75">
      <c r="B173" s="42"/>
      <c r="C173" s="6" t="s">
        <v>130</v>
      </c>
      <c r="D173" s="18"/>
      <c r="E173" s="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</row>
    <row r="174" spans="2:37" ht="12.75">
      <c r="B174" s="42"/>
      <c r="C174" s="22" t="s">
        <v>127</v>
      </c>
      <c r="D174" s="18" t="s">
        <v>128</v>
      </c>
      <c r="E174" s="3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</row>
    <row r="175" spans="2:37" ht="12.75">
      <c r="B175" s="42"/>
      <c r="C175" s="45" t="s">
        <v>124</v>
      </c>
      <c r="D175" s="46"/>
      <c r="E175" s="45">
        <f>SUM(E174:E174)</f>
        <v>0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</row>
    <row r="176" spans="2:37" ht="12.75">
      <c r="B176" s="42"/>
      <c r="C176" s="29" t="s">
        <v>132</v>
      </c>
      <c r="D176" s="46"/>
      <c r="E176" s="45">
        <f>E175</f>
        <v>0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</row>
    <row r="177" spans="2:37" ht="12.75">
      <c r="B177" s="38" t="s">
        <v>111</v>
      </c>
      <c r="C177" s="6" t="s">
        <v>133</v>
      </c>
      <c r="D177" s="18"/>
      <c r="E177" s="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</row>
    <row r="178" spans="2:37" ht="12.75">
      <c r="B178" s="38"/>
      <c r="C178" s="6" t="s">
        <v>154</v>
      </c>
      <c r="D178" s="18"/>
      <c r="E178" s="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</row>
    <row r="179" spans="2:37" ht="12.75">
      <c r="B179" s="38"/>
      <c r="C179" s="22" t="s">
        <v>119</v>
      </c>
      <c r="D179" s="18" t="s">
        <v>22</v>
      </c>
      <c r="E179" s="131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</row>
    <row r="180" spans="2:37" ht="12.75">
      <c r="B180" s="38"/>
      <c r="C180" s="22" t="s">
        <v>120</v>
      </c>
      <c r="D180" s="18" t="s">
        <v>121</v>
      </c>
      <c r="E180" s="131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</row>
    <row r="181" spans="2:37" ht="12.75">
      <c r="B181" s="38"/>
      <c r="C181" s="22" t="s">
        <v>122</v>
      </c>
      <c r="D181" s="44" t="s">
        <v>123</v>
      </c>
      <c r="E181" s="131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</row>
    <row r="182" spans="2:37" ht="12.75">
      <c r="B182" s="38"/>
      <c r="C182" s="22" t="s">
        <v>127</v>
      </c>
      <c r="D182" s="18" t="s">
        <v>128</v>
      </c>
      <c r="E182" s="131">
        <v>134000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</row>
    <row r="183" spans="2:37" ht="12.75">
      <c r="B183" s="38"/>
      <c r="C183" s="45" t="s">
        <v>124</v>
      </c>
      <c r="D183" s="46"/>
      <c r="E183" s="45">
        <f>SUM(E179:E182)</f>
        <v>134000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</row>
    <row r="184" spans="2:37" ht="12.75">
      <c r="B184" s="38"/>
      <c r="C184" s="6" t="s">
        <v>155</v>
      </c>
      <c r="D184" s="18"/>
      <c r="E184" s="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</row>
    <row r="185" spans="2:37" ht="12.75">
      <c r="B185" s="38"/>
      <c r="C185" s="22" t="s">
        <v>127</v>
      </c>
      <c r="D185" s="18" t="s">
        <v>128</v>
      </c>
      <c r="E185" s="131">
        <v>63267</v>
      </c>
      <c r="F185" s="104"/>
      <c r="G185" s="105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</row>
    <row r="186" spans="2:37" ht="12.75">
      <c r="B186" s="38"/>
      <c r="C186" s="22" t="s">
        <v>332</v>
      </c>
      <c r="D186" s="18"/>
      <c r="E186" s="131">
        <v>8860</v>
      </c>
      <c r="F186" s="104"/>
      <c r="G186" s="105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</row>
    <row r="187" spans="2:37" s="60" customFormat="1" ht="12.75">
      <c r="B187" s="58"/>
      <c r="C187" s="3" t="s">
        <v>156</v>
      </c>
      <c r="D187" s="18" t="s">
        <v>157</v>
      </c>
      <c r="E187" s="59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</row>
    <row r="188" spans="2:37" s="60" customFormat="1" ht="12.75">
      <c r="B188" s="58"/>
      <c r="C188" s="3" t="s">
        <v>158</v>
      </c>
      <c r="D188" s="18" t="s">
        <v>159</v>
      </c>
      <c r="E188" s="59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</row>
    <row r="189" spans="2:37" ht="12.75">
      <c r="B189" s="38"/>
      <c r="C189" s="45" t="s">
        <v>124</v>
      </c>
      <c r="D189" s="46"/>
      <c r="E189" s="45">
        <f>SUM(E185:E188)</f>
        <v>72127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</row>
    <row r="190" spans="2:37" ht="12.75">
      <c r="B190" s="38"/>
      <c r="C190" s="27" t="s">
        <v>295</v>
      </c>
      <c r="D190" s="18"/>
      <c r="E190" s="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</row>
    <row r="191" spans="2:37" ht="12.75">
      <c r="B191" s="38"/>
      <c r="C191" s="31" t="s">
        <v>315</v>
      </c>
      <c r="D191" s="18"/>
      <c r="E191" s="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</row>
    <row r="192" spans="2:37" ht="12.75">
      <c r="B192" s="38"/>
      <c r="C192" s="3" t="s">
        <v>156</v>
      </c>
      <c r="D192" s="18" t="s">
        <v>157</v>
      </c>
      <c r="E192" s="59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</row>
    <row r="193" spans="2:37" ht="12.75">
      <c r="B193" s="38"/>
      <c r="C193" s="45" t="s">
        <v>124</v>
      </c>
      <c r="D193" s="46"/>
      <c r="E193" s="45">
        <f>SUM(E191:E192)</f>
        <v>0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</row>
    <row r="194" spans="2:37" ht="12.75">
      <c r="B194" s="38"/>
      <c r="C194" s="102"/>
      <c r="D194" s="54"/>
      <c r="E194" s="102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</row>
    <row r="195" spans="2:37" ht="12.75">
      <c r="B195" s="38"/>
      <c r="C195" s="27" t="s">
        <v>228</v>
      </c>
      <c r="D195" s="48"/>
      <c r="E195" s="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</row>
    <row r="196" spans="2:37" ht="12.75">
      <c r="B196" s="38"/>
      <c r="C196" s="22" t="s">
        <v>127</v>
      </c>
      <c r="D196" s="18">
        <f>SUM(E196:E196)</f>
        <v>900</v>
      </c>
      <c r="E196" s="131">
        <v>900</v>
      </c>
      <c r="F196" s="104"/>
      <c r="G196" s="105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</row>
    <row r="197" spans="2:37" ht="12.75">
      <c r="B197" s="38"/>
      <c r="C197" s="45" t="s">
        <v>124</v>
      </c>
      <c r="D197" s="46"/>
      <c r="E197" s="45">
        <f>SUM(E196:E196)</f>
        <v>900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</row>
    <row r="198" spans="2:37" ht="12.75">
      <c r="B198" s="42"/>
      <c r="C198" s="7" t="s">
        <v>160</v>
      </c>
      <c r="D198" s="46"/>
      <c r="E198" s="45">
        <f>E183+E189+E193+E197</f>
        <v>207027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</row>
    <row r="199" spans="2:37" ht="12.75">
      <c r="B199" s="42"/>
      <c r="C199" s="13"/>
      <c r="D199" s="48"/>
      <c r="E199" s="47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</row>
    <row r="200" spans="2:37" ht="12.75">
      <c r="B200" s="38" t="s">
        <v>138</v>
      </c>
      <c r="C200" s="6" t="s">
        <v>139</v>
      </c>
      <c r="D200" s="18"/>
      <c r="E200" s="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</row>
    <row r="201" spans="2:37" ht="12.75">
      <c r="B201" s="42"/>
      <c r="C201" s="6" t="s">
        <v>140</v>
      </c>
      <c r="D201" s="18"/>
      <c r="E201" s="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</row>
    <row r="202" spans="2:37" ht="12.75">
      <c r="B202" s="42"/>
      <c r="C202" s="22" t="s">
        <v>119</v>
      </c>
      <c r="D202" s="18" t="s">
        <v>22</v>
      </c>
      <c r="E202" s="32">
        <v>25500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</row>
    <row r="203" spans="2:37" ht="12.75">
      <c r="B203" s="42"/>
      <c r="C203" s="22" t="s">
        <v>120</v>
      </c>
      <c r="D203" s="18" t="s">
        <v>121</v>
      </c>
      <c r="E203" s="32">
        <v>480</v>
      </c>
      <c r="F203" s="104"/>
      <c r="G203" s="105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</row>
    <row r="204" spans="2:37" ht="12.75">
      <c r="B204" s="42"/>
      <c r="C204" s="22" t="s">
        <v>122</v>
      </c>
      <c r="D204" s="44" t="s">
        <v>123</v>
      </c>
      <c r="E204" s="32">
        <v>4990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</row>
    <row r="205" spans="2:37" ht="12.75">
      <c r="B205" s="42"/>
      <c r="C205" s="22" t="s">
        <v>127</v>
      </c>
      <c r="D205" s="18" t="s">
        <v>128</v>
      </c>
      <c r="E205" s="32">
        <v>700</v>
      </c>
      <c r="F205" s="104"/>
      <c r="G205" s="105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</row>
    <row r="206" spans="2:37" ht="12.75">
      <c r="B206" s="42"/>
      <c r="C206" s="45" t="s">
        <v>124</v>
      </c>
      <c r="D206" s="46"/>
      <c r="E206" s="45">
        <f>SUM(E202:E205)</f>
        <v>31670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</row>
    <row r="207" spans="2:37" ht="12.75">
      <c r="B207" s="38" t="s">
        <v>105</v>
      </c>
      <c r="C207" s="6" t="s">
        <v>174</v>
      </c>
      <c r="D207" s="48"/>
      <c r="E207" s="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</row>
    <row r="208" spans="2:37" ht="12.75">
      <c r="B208" s="38"/>
      <c r="C208" s="6" t="s">
        <v>305</v>
      </c>
      <c r="D208" s="54"/>
      <c r="E208" s="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</row>
    <row r="209" spans="2:37" ht="12.75">
      <c r="B209" s="38"/>
      <c r="C209" s="22" t="s">
        <v>127</v>
      </c>
      <c r="D209" s="18" t="s">
        <v>128</v>
      </c>
      <c r="E209" s="131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</row>
    <row r="210" spans="2:37" ht="12.75">
      <c r="B210" s="38"/>
      <c r="C210" s="22"/>
      <c r="D210" s="18"/>
      <c r="E210" s="131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</row>
    <row r="211" spans="2:37" ht="12.75">
      <c r="B211" s="38"/>
      <c r="C211" s="45" t="s">
        <v>124</v>
      </c>
      <c r="D211" s="61"/>
      <c r="E211" s="45">
        <f>SUM(E209:E210)</f>
        <v>0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</row>
    <row r="212" spans="2:37" ht="12.75">
      <c r="B212" s="38"/>
      <c r="C212" s="20" t="s">
        <v>178</v>
      </c>
      <c r="D212" s="54"/>
      <c r="E212" s="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</row>
    <row r="213" spans="2:37" ht="12.75">
      <c r="B213" s="42"/>
      <c r="C213" s="20" t="s">
        <v>241</v>
      </c>
      <c r="D213" s="54"/>
      <c r="E213" s="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</row>
    <row r="214" spans="2:37" ht="12.75">
      <c r="B214" s="42"/>
      <c r="C214" s="22" t="s">
        <v>242</v>
      </c>
      <c r="D214" s="18" t="s">
        <v>166</v>
      </c>
      <c r="E214" s="32"/>
      <c r="F214" s="104"/>
      <c r="G214" s="135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</row>
    <row r="215" spans="2:37" ht="12.75">
      <c r="B215" s="42"/>
      <c r="C215" s="31" t="s">
        <v>243</v>
      </c>
      <c r="D215" s="48"/>
      <c r="E215" s="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</row>
    <row r="216" spans="2:37" ht="12.75">
      <c r="B216" s="42"/>
      <c r="C216" s="45" t="s">
        <v>124</v>
      </c>
      <c r="D216" s="61"/>
      <c r="E216" s="7">
        <f>E214</f>
        <v>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</row>
    <row r="217" spans="2:37" ht="12.75">
      <c r="B217" s="42"/>
      <c r="C217" s="7" t="s">
        <v>274</v>
      </c>
      <c r="D217" s="7"/>
      <c r="E217" s="7">
        <f>E211+E216</f>
        <v>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</row>
    <row r="218" spans="2:37" ht="12.75">
      <c r="B218" s="38" t="s">
        <v>145</v>
      </c>
      <c r="C218" s="6" t="s">
        <v>146</v>
      </c>
      <c r="D218" s="48"/>
      <c r="E218" s="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</row>
    <row r="219" spans="2:37" ht="12.75">
      <c r="B219" s="38"/>
      <c r="C219" s="6" t="s">
        <v>276</v>
      </c>
      <c r="D219" s="18"/>
      <c r="E219" s="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</row>
    <row r="220" spans="2:37" ht="12.75">
      <c r="B220" s="38"/>
      <c r="C220" s="22" t="s">
        <v>127</v>
      </c>
      <c r="D220" s="18" t="s">
        <v>128</v>
      </c>
      <c r="E220" s="32">
        <v>8100</v>
      </c>
      <c r="F220" s="104"/>
      <c r="G220" s="105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</row>
    <row r="221" spans="2:37" ht="12.75">
      <c r="B221" s="38"/>
      <c r="C221" s="3" t="s">
        <v>158</v>
      </c>
      <c r="D221" s="18" t="s">
        <v>159</v>
      </c>
      <c r="E221" s="32">
        <v>321865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</row>
    <row r="222" spans="2:37" ht="12.75">
      <c r="B222" s="38"/>
      <c r="C222" s="45" t="s">
        <v>124</v>
      </c>
      <c r="D222" s="46"/>
      <c r="E222" s="45">
        <f>SUM(E220:E221)</f>
        <v>329965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</row>
    <row r="223" spans="2:37" ht="12.75">
      <c r="B223" s="38"/>
      <c r="C223" s="6" t="s">
        <v>275</v>
      </c>
      <c r="D223" s="48"/>
      <c r="E223" s="47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</row>
    <row r="224" spans="2:37" ht="12.75">
      <c r="B224" s="38"/>
      <c r="C224" s="22" t="s">
        <v>120</v>
      </c>
      <c r="D224" s="18" t="s">
        <v>121</v>
      </c>
      <c r="E224" s="72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</row>
    <row r="225" spans="2:37" ht="12.75">
      <c r="B225" s="38"/>
      <c r="C225" s="22" t="s">
        <v>164</v>
      </c>
      <c r="D225" s="18" t="s">
        <v>128</v>
      </c>
      <c r="E225" s="72">
        <v>13000</v>
      </c>
      <c r="F225" s="104"/>
      <c r="G225" s="105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</row>
    <row r="226" spans="2:37" ht="12.75">
      <c r="B226" s="38"/>
      <c r="C226" s="3" t="s">
        <v>205</v>
      </c>
      <c r="D226" s="18" t="s">
        <v>157</v>
      </c>
      <c r="E226" s="72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</row>
    <row r="227" spans="2:37" ht="12.75">
      <c r="B227" s="38"/>
      <c r="C227" s="3" t="s">
        <v>158</v>
      </c>
      <c r="D227" s="18" t="s">
        <v>159</v>
      </c>
      <c r="E227" s="72"/>
      <c r="F227" s="104"/>
      <c r="G227" s="105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</row>
    <row r="228" spans="2:37" ht="12.75">
      <c r="B228" s="38"/>
      <c r="C228" s="45" t="s">
        <v>124</v>
      </c>
      <c r="D228" s="45"/>
      <c r="E228" s="45">
        <f>SUM(E224:E227)</f>
        <v>13000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</row>
    <row r="229" spans="2:37" ht="12.75">
      <c r="B229" s="42"/>
      <c r="C229" s="7" t="s">
        <v>150</v>
      </c>
      <c r="D229" s="46"/>
      <c r="E229" s="45">
        <f>E222+E228</f>
        <v>342965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</row>
    <row r="230" spans="2:37" ht="15.75">
      <c r="B230" s="42"/>
      <c r="C230" s="52" t="s">
        <v>161</v>
      </c>
      <c r="D230" s="46"/>
      <c r="E230" s="55">
        <f>+E171+E176+E198+E206+E217+E229</f>
        <v>843402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</row>
    <row r="231" spans="2:37" ht="15.75">
      <c r="B231" s="42"/>
      <c r="C231" s="97"/>
      <c r="D231" s="98"/>
      <c r="E231" s="99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</row>
    <row r="232" spans="2:37" ht="15.75">
      <c r="B232" s="42"/>
      <c r="C232" s="2" t="s">
        <v>162</v>
      </c>
      <c r="D232" s="75" t="s">
        <v>2</v>
      </c>
      <c r="E232" s="85" t="s">
        <v>341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</row>
    <row r="233" spans="2:37" ht="12.75">
      <c r="B233" s="38" t="s">
        <v>5</v>
      </c>
      <c r="C233" s="20" t="s">
        <v>163</v>
      </c>
      <c r="D233" s="18"/>
      <c r="E233" s="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</row>
    <row r="234" spans="2:37" ht="12.75">
      <c r="B234" s="38"/>
      <c r="C234" s="22" t="s">
        <v>120</v>
      </c>
      <c r="D234" s="18" t="s">
        <v>121</v>
      </c>
      <c r="E234" s="32">
        <v>10000</v>
      </c>
      <c r="F234" s="104"/>
      <c r="G234" s="105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</row>
    <row r="235" spans="2:37" ht="12.75">
      <c r="B235" s="38"/>
      <c r="C235" s="22" t="s">
        <v>122</v>
      </c>
      <c r="D235" s="18" t="s">
        <v>123</v>
      </c>
      <c r="E235" s="32">
        <v>1000</v>
      </c>
      <c r="F235" s="104"/>
      <c r="G235" s="105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</row>
    <row r="236" spans="2:37" ht="12.75">
      <c r="B236" s="42"/>
      <c r="C236" s="22" t="s">
        <v>164</v>
      </c>
      <c r="D236" s="18" t="s">
        <v>128</v>
      </c>
      <c r="E236" s="32">
        <v>281155</v>
      </c>
      <c r="F236" s="104"/>
      <c r="G236" s="105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</row>
    <row r="237" spans="2:37" ht="12.75">
      <c r="B237" s="42"/>
      <c r="C237" s="22" t="s">
        <v>272</v>
      </c>
      <c r="D237" s="18" t="s">
        <v>273</v>
      </c>
      <c r="E237" s="32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</row>
    <row r="238" spans="2:37" ht="12.75">
      <c r="B238" s="42"/>
      <c r="C238" s="3" t="s">
        <v>165</v>
      </c>
      <c r="D238" s="18" t="s">
        <v>166</v>
      </c>
      <c r="E238" s="32">
        <v>12000</v>
      </c>
      <c r="F238" s="104"/>
      <c r="G238" s="105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</row>
    <row r="239" spans="2:37" ht="12.75">
      <c r="B239" s="42"/>
      <c r="C239" s="22" t="s">
        <v>218</v>
      </c>
      <c r="D239" s="18" t="s">
        <v>219</v>
      </c>
      <c r="E239" s="32">
        <v>10000</v>
      </c>
      <c r="F239" s="104"/>
      <c r="G239" s="105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</row>
    <row r="240" spans="2:37" ht="12.75">
      <c r="B240" s="42"/>
      <c r="C240" s="3" t="s">
        <v>205</v>
      </c>
      <c r="D240" s="18" t="s">
        <v>157</v>
      </c>
      <c r="E240" s="32">
        <v>55841</v>
      </c>
      <c r="F240" s="104"/>
      <c r="G240" s="105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</row>
    <row r="241" spans="2:37" ht="12.75">
      <c r="B241" s="42"/>
      <c r="C241" s="3" t="s">
        <v>158</v>
      </c>
      <c r="D241" s="18" t="s">
        <v>159</v>
      </c>
      <c r="E241" s="32">
        <v>3420</v>
      </c>
      <c r="F241" s="104"/>
      <c r="G241" s="105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</row>
    <row r="242" spans="2:37" ht="12.75">
      <c r="B242" s="42"/>
      <c r="C242" s="32" t="s">
        <v>323</v>
      </c>
      <c r="D242" s="44" t="s">
        <v>307</v>
      </c>
      <c r="E242" s="32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</row>
    <row r="243" spans="2:37" ht="12.75">
      <c r="B243" s="42"/>
      <c r="C243" s="32" t="s">
        <v>325</v>
      </c>
      <c r="D243" s="44" t="s">
        <v>326</v>
      </c>
      <c r="E243" s="32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</row>
    <row r="244" spans="2:37" ht="12.75">
      <c r="B244" s="42"/>
      <c r="C244" s="45" t="s">
        <v>124</v>
      </c>
      <c r="D244" s="46"/>
      <c r="E244" s="66">
        <f>SUM(E234:E243)</f>
        <v>373416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</row>
    <row r="245" spans="2:37" ht="12.75">
      <c r="B245" s="42"/>
      <c r="C245" s="12" t="s">
        <v>167</v>
      </c>
      <c r="D245" s="18"/>
      <c r="E245" s="32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</row>
    <row r="246" spans="2:37" ht="12.75">
      <c r="B246" s="42"/>
      <c r="C246" s="22" t="s">
        <v>119</v>
      </c>
      <c r="D246" s="18" t="s">
        <v>22</v>
      </c>
      <c r="E246" s="131">
        <v>56574</v>
      </c>
      <c r="F246" s="104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</row>
    <row r="247" spans="2:37" ht="12.75">
      <c r="B247" s="42"/>
      <c r="C247" s="22" t="s">
        <v>120</v>
      </c>
      <c r="D247" s="18" t="s">
        <v>121</v>
      </c>
      <c r="E247" s="131">
        <v>299675</v>
      </c>
      <c r="F247" s="104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</row>
    <row r="248" spans="2:37" ht="12.75">
      <c r="B248" s="42"/>
      <c r="C248" s="22" t="s">
        <v>122</v>
      </c>
      <c r="D248" s="18" t="s">
        <v>123</v>
      </c>
      <c r="E248" s="131">
        <v>54010</v>
      </c>
      <c r="F248" s="104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</row>
    <row r="249" spans="2:37" ht="12.75">
      <c r="B249" s="42"/>
      <c r="C249" s="22" t="s">
        <v>127</v>
      </c>
      <c r="D249" s="18" t="s">
        <v>128</v>
      </c>
      <c r="E249" s="131">
        <v>33370</v>
      </c>
      <c r="F249" s="104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</row>
    <row r="250" spans="2:37" ht="12.75">
      <c r="B250" s="42"/>
      <c r="C250" s="22" t="s">
        <v>218</v>
      </c>
      <c r="D250" s="18" t="s">
        <v>219</v>
      </c>
      <c r="E250" s="131">
        <v>630</v>
      </c>
      <c r="F250" s="104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</row>
    <row r="251" spans="2:37" ht="12.75">
      <c r="B251" s="42"/>
      <c r="C251" s="45" t="s">
        <v>124</v>
      </c>
      <c r="D251" s="46"/>
      <c r="E251" s="45">
        <f>SUM(E246:E250)</f>
        <v>444259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</row>
    <row r="252" spans="2:37" ht="12.75">
      <c r="B252" s="42"/>
      <c r="C252" s="29" t="s">
        <v>169</v>
      </c>
      <c r="D252" s="46"/>
      <c r="E252" s="45">
        <f>E244+E251</f>
        <v>817675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</row>
    <row r="253" spans="2:37" ht="12.75">
      <c r="B253" s="38" t="s">
        <v>11</v>
      </c>
      <c r="C253" s="6" t="s">
        <v>126</v>
      </c>
      <c r="D253" s="48"/>
      <c r="E253" s="47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</row>
    <row r="254" spans="2:37" ht="12.75">
      <c r="B254" s="38"/>
      <c r="C254" s="6" t="s">
        <v>131</v>
      </c>
      <c r="D254" s="48"/>
      <c r="E254" s="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</row>
    <row r="255" spans="2:37" ht="12.75">
      <c r="B255" s="38"/>
      <c r="C255" s="6" t="s">
        <v>248</v>
      </c>
      <c r="D255" s="48"/>
      <c r="E255" s="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</row>
    <row r="256" spans="2:37" ht="12.75">
      <c r="B256" s="38"/>
      <c r="C256" s="22" t="s">
        <v>164</v>
      </c>
      <c r="D256" s="18" t="s">
        <v>128</v>
      </c>
      <c r="E256" s="3">
        <v>27580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</row>
    <row r="257" spans="2:37" ht="12.75">
      <c r="B257" s="38"/>
      <c r="C257" s="3" t="s">
        <v>205</v>
      </c>
      <c r="D257" s="18" t="s">
        <v>157</v>
      </c>
      <c r="E257" s="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</row>
    <row r="258" spans="2:37" ht="12.75">
      <c r="B258" s="38"/>
      <c r="C258" s="45" t="s">
        <v>124</v>
      </c>
      <c r="D258" s="46"/>
      <c r="E258" s="7">
        <f>E256+E257</f>
        <v>27580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</row>
    <row r="259" spans="2:37" s="138" customFormat="1" ht="12.75">
      <c r="B259" s="139"/>
      <c r="C259" s="102" t="s">
        <v>328</v>
      </c>
      <c r="D259" s="54"/>
      <c r="E259" s="12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</row>
    <row r="260" spans="2:37" s="138" customFormat="1" ht="12.75">
      <c r="B260" s="139"/>
      <c r="C260" s="20" t="s">
        <v>329</v>
      </c>
      <c r="D260" s="54"/>
      <c r="E260" s="12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</row>
    <row r="261" spans="2:37" s="138" customFormat="1" ht="12.75">
      <c r="B261" s="139"/>
      <c r="C261" s="22" t="s">
        <v>164</v>
      </c>
      <c r="D261" s="18" t="s">
        <v>128</v>
      </c>
      <c r="E261" s="12">
        <v>3100</v>
      </c>
      <c r="F261" s="140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</row>
    <row r="262" spans="2:37" s="138" customFormat="1" ht="12.75">
      <c r="B262" s="139"/>
      <c r="C262" s="45" t="s">
        <v>124</v>
      </c>
      <c r="D262" s="46"/>
      <c r="E262" s="7">
        <f>E261</f>
        <v>3100</v>
      </c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</row>
    <row r="263" spans="2:37" ht="12.75">
      <c r="B263" s="42"/>
      <c r="C263" s="29" t="s">
        <v>132</v>
      </c>
      <c r="D263" s="46"/>
      <c r="E263" s="45">
        <f>E258+E262</f>
        <v>30680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</row>
    <row r="264" spans="2:37" ht="12.75">
      <c r="B264" s="38" t="s">
        <v>111</v>
      </c>
      <c r="C264" s="20" t="s">
        <v>133</v>
      </c>
      <c r="D264" s="18"/>
      <c r="E264" s="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</row>
    <row r="265" spans="2:37" ht="12.75">
      <c r="B265" s="42"/>
      <c r="C265" s="6" t="s">
        <v>170</v>
      </c>
      <c r="D265" s="18"/>
      <c r="E265" s="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</row>
    <row r="266" spans="2:37" ht="12.75">
      <c r="B266" s="42"/>
      <c r="C266" s="22" t="s">
        <v>164</v>
      </c>
      <c r="D266" s="18" t="s">
        <v>128</v>
      </c>
      <c r="E266" s="3">
        <v>10000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</row>
    <row r="267" spans="2:37" ht="12.75">
      <c r="B267" s="42"/>
      <c r="C267" s="22" t="s">
        <v>272</v>
      </c>
      <c r="D267" s="18" t="s">
        <v>273</v>
      </c>
      <c r="E267" s="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</row>
    <row r="268" spans="2:37" ht="12.75">
      <c r="B268" s="42"/>
      <c r="C268" s="3" t="s">
        <v>156</v>
      </c>
      <c r="D268" s="18" t="s">
        <v>157</v>
      </c>
      <c r="E268" s="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</row>
    <row r="269" spans="2:37" ht="12.75">
      <c r="B269" s="42"/>
      <c r="C269" s="3" t="s">
        <v>158</v>
      </c>
      <c r="D269" s="18" t="s">
        <v>159</v>
      </c>
      <c r="E269" s="3">
        <v>5000</v>
      </c>
      <c r="F269" s="104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</row>
    <row r="270" spans="2:37" ht="12.75">
      <c r="B270" s="42"/>
      <c r="C270" s="45" t="s">
        <v>124</v>
      </c>
      <c r="D270" s="46"/>
      <c r="E270" s="66">
        <f>SUM(E266:E269)</f>
        <v>15000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</row>
    <row r="271" spans="2:37" ht="12.75">
      <c r="B271" s="42"/>
      <c r="C271" s="6" t="s">
        <v>322</v>
      </c>
      <c r="D271" s="18"/>
      <c r="E271" s="106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</row>
    <row r="272" spans="2:37" ht="12.75">
      <c r="B272" s="42"/>
      <c r="C272" s="22" t="s">
        <v>272</v>
      </c>
      <c r="D272" s="44" t="s">
        <v>273</v>
      </c>
      <c r="E272" s="121">
        <v>4500</v>
      </c>
      <c r="F272" s="104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</row>
    <row r="273" spans="2:37" ht="12.75">
      <c r="B273" s="42"/>
      <c r="C273" s="45" t="s">
        <v>124</v>
      </c>
      <c r="D273" s="46"/>
      <c r="E273" s="66">
        <f>SUM(E272)</f>
        <v>4500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</row>
    <row r="274" spans="2:37" ht="12.75">
      <c r="B274" s="42"/>
      <c r="C274" s="6" t="s">
        <v>171</v>
      </c>
      <c r="D274" s="18"/>
      <c r="E274" s="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</row>
    <row r="275" spans="2:37" ht="12.75">
      <c r="B275" s="42"/>
      <c r="C275" s="22" t="s">
        <v>119</v>
      </c>
      <c r="D275" s="44" t="s">
        <v>22</v>
      </c>
      <c r="E275" s="3">
        <v>117600</v>
      </c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</row>
    <row r="276" spans="2:37" ht="12.75">
      <c r="B276" s="42"/>
      <c r="C276" s="22" t="s">
        <v>120</v>
      </c>
      <c r="D276" s="44" t="s">
        <v>121</v>
      </c>
      <c r="E276" s="3">
        <v>11800</v>
      </c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</row>
    <row r="277" spans="2:37" ht="12.75">
      <c r="B277" s="42"/>
      <c r="C277" s="22" t="s">
        <v>122</v>
      </c>
      <c r="D277" s="44" t="s">
        <v>123</v>
      </c>
      <c r="E277" s="3">
        <v>30000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</row>
    <row r="278" spans="2:37" ht="12.75">
      <c r="B278" s="42"/>
      <c r="C278" s="22" t="s">
        <v>127</v>
      </c>
      <c r="D278" s="18" t="s">
        <v>128</v>
      </c>
      <c r="E278" s="3">
        <v>18000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</row>
    <row r="279" spans="2:37" ht="12.75">
      <c r="B279" s="42"/>
      <c r="C279" s="3" t="s">
        <v>158</v>
      </c>
      <c r="D279" s="18" t="s">
        <v>159</v>
      </c>
      <c r="E279" s="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</row>
    <row r="280" spans="2:37" ht="12.75">
      <c r="B280" s="42"/>
      <c r="C280" s="45" t="s">
        <v>124</v>
      </c>
      <c r="D280" s="46"/>
      <c r="E280" s="45">
        <f>SUM(E275:E279)</f>
        <v>177400</v>
      </c>
      <c r="F280" s="104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</row>
    <row r="281" spans="2:37" ht="12.75">
      <c r="B281" s="42"/>
      <c r="C281" s="7" t="s">
        <v>137</v>
      </c>
      <c r="D281" s="46"/>
      <c r="E281" s="45">
        <f>E270+E273+E280</f>
        <v>196900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</row>
    <row r="282" spans="2:37" ht="12.75">
      <c r="B282" s="38" t="s">
        <v>138</v>
      </c>
      <c r="C282" s="6" t="s">
        <v>139</v>
      </c>
      <c r="D282" s="18"/>
      <c r="E282" s="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</row>
    <row r="283" spans="2:37" ht="12.75">
      <c r="B283" s="42"/>
      <c r="C283" s="6" t="s">
        <v>172</v>
      </c>
      <c r="D283" s="18"/>
      <c r="E283" s="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</row>
    <row r="284" spans="2:37" ht="12.75">
      <c r="B284" s="42"/>
      <c r="C284" s="22" t="s">
        <v>127</v>
      </c>
      <c r="D284" s="18" t="s">
        <v>128</v>
      </c>
      <c r="E284" s="32">
        <v>20000</v>
      </c>
      <c r="F284" s="104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</row>
    <row r="285" spans="2:37" ht="12.75">
      <c r="B285" s="42"/>
      <c r="C285" s="45" t="s">
        <v>124</v>
      </c>
      <c r="D285" s="46"/>
      <c r="E285" s="45">
        <f>E284</f>
        <v>20000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</row>
    <row r="286" spans="2:37" ht="12.75">
      <c r="B286" s="42"/>
      <c r="C286" s="6" t="s">
        <v>141</v>
      </c>
      <c r="D286" s="18"/>
      <c r="E286" s="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</row>
    <row r="287" spans="2:37" ht="12.75">
      <c r="B287" s="42"/>
      <c r="C287" s="22" t="s">
        <v>127</v>
      </c>
      <c r="D287" s="18" t="s">
        <v>128</v>
      </c>
      <c r="E287" s="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</row>
    <row r="288" spans="2:37" ht="12.75">
      <c r="B288" s="42"/>
      <c r="C288" s="3" t="s">
        <v>165</v>
      </c>
      <c r="D288" s="18" t="s">
        <v>166</v>
      </c>
      <c r="E288" s="131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</row>
    <row r="289" spans="2:37" ht="12.75">
      <c r="B289" s="42"/>
      <c r="C289" s="3" t="s">
        <v>156</v>
      </c>
      <c r="D289" s="18" t="s">
        <v>157</v>
      </c>
      <c r="E289" s="131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</row>
    <row r="290" spans="2:37" ht="12.75">
      <c r="B290" s="42"/>
      <c r="C290" s="45" t="s">
        <v>124</v>
      </c>
      <c r="D290" s="46"/>
      <c r="E290" s="45">
        <f>SUM(E287:E289)</f>
        <v>0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</row>
    <row r="291" spans="2:37" ht="12.75">
      <c r="B291" s="42"/>
      <c r="C291" s="7" t="s">
        <v>173</v>
      </c>
      <c r="D291" s="46"/>
      <c r="E291" s="45">
        <f>E285+E290</f>
        <v>20000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</row>
    <row r="292" spans="2:37" ht="12.75">
      <c r="B292" s="42"/>
      <c r="C292" s="13"/>
      <c r="D292" s="48"/>
      <c r="E292" s="47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</row>
    <row r="293" spans="2:37" ht="12.75">
      <c r="B293" s="38" t="s">
        <v>105</v>
      </c>
      <c r="C293" s="6" t="s">
        <v>174</v>
      </c>
      <c r="D293" s="18"/>
      <c r="E293" s="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</row>
    <row r="294" spans="2:37" ht="12.75">
      <c r="B294" s="42"/>
      <c r="C294" s="6" t="s">
        <v>175</v>
      </c>
      <c r="D294" s="18"/>
      <c r="E294" s="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</row>
    <row r="295" spans="2:37" ht="12.75" customHeight="1">
      <c r="B295" s="42"/>
      <c r="C295" s="22" t="s">
        <v>119</v>
      </c>
      <c r="D295" s="44" t="s">
        <v>22</v>
      </c>
      <c r="E295" s="32">
        <v>311950</v>
      </c>
      <c r="F295" s="104"/>
      <c r="G295" s="104"/>
      <c r="H295" s="104"/>
      <c r="I295" s="104"/>
      <c r="J295" s="104"/>
      <c r="K295" s="151"/>
      <c r="L295" s="151"/>
      <c r="M295" s="151"/>
      <c r="N295" s="119"/>
      <c r="O295" s="119"/>
      <c r="P295" s="119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</row>
    <row r="296" spans="2:37" ht="12.75">
      <c r="B296" s="42"/>
      <c r="C296" s="22" t="s">
        <v>120</v>
      </c>
      <c r="D296" s="44" t="s">
        <v>121</v>
      </c>
      <c r="E296" s="32">
        <v>18230</v>
      </c>
      <c r="F296" s="104"/>
      <c r="G296" s="105"/>
      <c r="H296" s="104"/>
      <c r="I296" s="104"/>
      <c r="J296" s="120"/>
      <c r="K296" s="151"/>
      <c r="L296" s="151"/>
      <c r="M296" s="151"/>
      <c r="N296" s="119"/>
      <c r="O296" s="119"/>
      <c r="P296" s="119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</row>
    <row r="297" spans="2:37" ht="12.75">
      <c r="B297" s="42"/>
      <c r="C297" s="22" t="s">
        <v>122</v>
      </c>
      <c r="D297" s="44" t="s">
        <v>123</v>
      </c>
      <c r="E297" s="32">
        <v>61150</v>
      </c>
      <c r="F297" s="104"/>
      <c r="G297" s="104"/>
      <c r="H297" s="104"/>
      <c r="I297" s="104"/>
      <c r="J297" s="104"/>
      <c r="K297" s="151"/>
      <c r="L297" s="151"/>
      <c r="M297" s="151"/>
      <c r="N297" s="119"/>
      <c r="O297" s="119"/>
      <c r="P297" s="119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</row>
    <row r="298" spans="2:37" ht="12.75">
      <c r="B298" s="42"/>
      <c r="C298" s="22" t="s">
        <v>127</v>
      </c>
      <c r="D298" s="44" t="s">
        <v>128</v>
      </c>
      <c r="E298" s="131">
        <v>285000</v>
      </c>
      <c r="F298" s="104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</row>
    <row r="299" spans="2:37" ht="12.75">
      <c r="B299" s="42"/>
      <c r="C299" s="3" t="s">
        <v>158</v>
      </c>
      <c r="D299" s="18" t="s">
        <v>159</v>
      </c>
      <c r="E299" s="116">
        <v>43000</v>
      </c>
      <c r="F299" s="104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</row>
    <row r="300" spans="2:37" ht="12.75">
      <c r="B300" s="42"/>
      <c r="C300" s="45" t="s">
        <v>124</v>
      </c>
      <c r="D300" s="46"/>
      <c r="E300" s="45">
        <f>SUM(E295:E299)</f>
        <v>719330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</row>
    <row r="301" spans="2:37" ht="12.75">
      <c r="B301" s="42"/>
      <c r="C301" s="20" t="s">
        <v>176</v>
      </c>
      <c r="D301" s="18"/>
      <c r="E301" s="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</row>
    <row r="302" spans="2:37" ht="12.75">
      <c r="B302" s="42"/>
      <c r="C302" s="22" t="s">
        <v>119</v>
      </c>
      <c r="D302" s="18" t="s">
        <v>22</v>
      </c>
      <c r="E302" s="32">
        <v>55320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</row>
    <row r="303" spans="2:37" ht="12.75">
      <c r="B303" s="42"/>
      <c r="C303" s="22" t="s">
        <v>120</v>
      </c>
      <c r="D303" s="18" t="s">
        <v>121</v>
      </c>
      <c r="E303" s="32">
        <v>5590</v>
      </c>
      <c r="F303" s="104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</row>
    <row r="304" spans="2:37" ht="12.75">
      <c r="B304" s="42"/>
      <c r="C304" s="22" t="s">
        <v>122</v>
      </c>
      <c r="D304" s="18" t="s">
        <v>123</v>
      </c>
      <c r="E304" s="32">
        <v>10800</v>
      </c>
      <c r="F304" s="104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</row>
    <row r="305" spans="2:37" ht="12.75">
      <c r="B305" s="42"/>
      <c r="C305" s="22" t="s">
        <v>127</v>
      </c>
      <c r="D305" s="18" t="s">
        <v>128</v>
      </c>
      <c r="E305" s="131">
        <v>7575</v>
      </c>
      <c r="F305" s="104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</row>
    <row r="306" spans="2:37" ht="12.75">
      <c r="B306" s="42"/>
      <c r="C306" s="45" t="s">
        <v>124</v>
      </c>
      <c r="D306" s="46"/>
      <c r="E306" s="45">
        <f>SUM(E302:E305)</f>
        <v>79285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</row>
    <row r="307" spans="2:37" ht="12.75">
      <c r="B307" s="42"/>
      <c r="C307" s="20" t="s">
        <v>177</v>
      </c>
      <c r="D307" s="18"/>
      <c r="E307" s="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</row>
    <row r="308" spans="2:37" ht="12.75">
      <c r="B308" s="42"/>
      <c r="C308" s="22" t="s">
        <v>119</v>
      </c>
      <c r="D308" s="18" t="s">
        <v>22</v>
      </c>
      <c r="E308" s="103"/>
      <c r="F308" s="104"/>
      <c r="G308" s="112"/>
      <c r="H308" s="109"/>
      <c r="I308" s="109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</row>
    <row r="309" spans="2:37" ht="12.75" customHeight="1">
      <c r="B309" s="42"/>
      <c r="C309" s="22" t="s">
        <v>120</v>
      </c>
      <c r="D309" s="18" t="s">
        <v>121</v>
      </c>
      <c r="E309" s="3"/>
      <c r="F309" s="104"/>
      <c r="G309" s="109"/>
      <c r="H309" s="109"/>
      <c r="I309" s="109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</row>
    <row r="310" spans="2:37" ht="12.75">
      <c r="B310" s="42"/>
      <c r="C310" s="22" t="s">
        <v>122</v>
      </c>
      <c r="D310" s="18" t="s">
        <v>123</v>
      </c>
      <c r="E310" s="3"/>
      <c r="F310" s="104"/>
      <c r="G310" s="109"/>
      <c r="H310" s="109"/>
      <c r="I310" s="109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</row>
    <row r="311" spans="2:37" ht="12.75">
      <c r="B311" s="42"/>
      <c r="C311" s="22" t="s">
        <v>127</v>
      </c>
      <c r="D311" s="18" t="s">
        <v>128</v>
      </c>
      <c r="E311" s="3">
        <v>2000</v>
      </c>
      <c r="F311" s="104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</row>
    <row r="312" spans="2:37" ht="12.75">
      <c r="B312" s="42"/>
      <c r="C312" s="45" t="s">
        <v>124</v>
      </c>
      <c r="D312" s="46"/>
      <c r="E312" s="45">
        <f>SUM(E308:E311)</f>
        <v>2000</v>
      </c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</row>
    <row r="313" spans="2:37" ht="12.75">
      <c r="B313" s="42"/>
      <c r="C313" s="20" t="s">
        <v>321</v>
      </c>
      <c r="D313" s="114"/>
      <c r="E313" s="11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</row>
    <row r="314" spans="2:37" ht="12.75">
      <c r="B314" s="42"/>
      <c r="C314" s="22" t="s">
        <v>127</v>
      </c>
      <c r="D314" s="18" t="s">
        <v>128</v>
      </c>
      <c r="E314" s="115">
        <v>0</v>
      </c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</row>
    <row r="315" spans="2:37" ht="12.75">
      <c r="B315" s="42"/>
      <c r="C315" s="45" t="s">
        <v>124</v>
      </c>
      <c r="D315" s="46"/>
      <c r="E315" s="45">
        <f>SUM(E314)</f>
        <v>0</v>
      </c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</row>
    <row r="316" spans="2:37" ht="12.75">
      <c r="B316" s="42"/>
      <c r="C316" s="20" t="s">
        <v>178</v>
      </c>
      <c r="D316" s="114"/>
      <c r="E316" s="11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</row>
    <row r="317" spans="2:37" ht="12.75">
      <c r="B317" s="42"/>
      <c r="C317" s="20" t="s">
        <v>319</v>
      </c>
      <c r="D317" s="114"/>
      <c r="E317" s="11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</row>
    <row r="318" spans="2:37" ht="12.75">
      <c r="B318" s="42"/>
      <c r="C318" s="22" t="s">
        <v>127</v>
      </c>
      <c r="D318" s="18" t="s">
        <v>128</v>
      </c>
      <c r="E318" s="115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</row>
    <row r="319" spans="2:37" ht="12.75">
      <c r="B319" s="42"/>
      <c r="C319" s="45" t="s">
        <v>124</v>
      </c>
      <c r="D319" s="46"/>
      <c r="E319" s="45">
        <f>SUM(E318)</f>
        <v>0</v>
      </c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</row>
    <row r="320" spans="2:37" ht="12.75">
      <c r="B320" s="42"/>
      <c r="C320" s="7" t="s">
        <v>179</v>
      </c>
      <c r="D320" s="49"/>
      <c r="E320" s="45">
        <f>E300+E306+E312+E315+E319</f>
        <v>800615</v>
      </c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</row>
    <row r="321" spans="2:37" ht="12.75">
      <c r="B321" s="38" t="s">
        <v>180</v>
      </c>
      <c r="C321" s="6" t="s">
        <v>181</v>
      </c>
      <c r="D321" s="18"/>
      <c r="E321" s="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</row>
    <row r="322" spans="2:37" ht="12.75">
      <c r="B322" s="42"/>
      <c r="C322" s="6" t="s">
        <v>182</v>
      </c>
      <c r="D322" s="18"/>
      <c r="E322" s="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</row>
    <row r="323" spans="2:37" ht="12.75">
      <c r="B323" s="42"/>
      <c r="C323" s="22" t="s">
        <v>120</v>
      </c>
      <c r="D323" s="18" t="s">
        <v>121</v>
      </c>
      <c r="E323" s="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</row>
    <row r="324" spans="2:37" ht="12.75">
      <c r="B324" s="42"/>
      <c r="C324" s="22" t="s">
        <v>122</v>
      </c>
      <c r="D324" s="18" t="s">
        <v>123</v>
      </c>
      <c r="E324" s="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</row>
    <row r="325" spans="2:37" ht="12.75">
      <c r="B325" s="42"/>
      <c r="C325" s="22" t="s">
        <v>127</v>
      </c>
      <c r="D325" s="18" t="s">
        <v>128</v>
      </c>
      <c r="E325" s="3">
        <v>100000</v>
      </c>
      <c r="F325" s="104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</row>
    <row r="326" spans="2:37" ht="12.75">
      <c r="B326" s="42"/>
      <c r="C326" s="22" t="s">
        <v>218</v>
      </c>
      <c r="D326" s="18" t="s">
        <v>219</v>
      </c>
      <c r="E326" s="3">
        <v>1410</v>
      </c>
      <c r="F326" s="104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</row>
    <row r="327" spans="2:37" ht="12.75">
      <c r="B327" s="42"/>
      <c r="C327" s="3" t="s">
        <v>156</v>
      </c>
      <c r="D327" s="18" t="s">
        <v>157</v>
      </c>
      <c r="E327" s="3">
        <v>6240</v>
      </c>
      <c r="F327" s="104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</row>
    <row r="328" spans="2:37" ht="12.75">
      <c r="B328" s="42"/>
      <c r="C328" s="22" t="s">
        <v>168</v>
      </c>
      <c r="D328" s="18" t="s">
        <v>159</v>
      </c>
      <c r="E328" s="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</row>
    <row r="329" spans="2:37" ht="12.75">
      <c r="B329" s="42"/>
      <c r="C329" s="45" t="s">
        <v>124</v>
      </c>
      <c r="D329" s="46"/>
      <c r="E329" s="45">
        <f>SUM(E323:E328)</f>
        <v>107650</v>
      </c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</row>
    <row r="330" spans="2:37" ht="12.75">
      <c r="B330" s="42"/>
      <c r="C330" s="20" t="s">
        <v>183</v>
      </c>
      <c r="D330" s="18"/>
      <c r="E330" s="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</row>
    <row r="331" spans="2:37" ht="12.75">
      <c r="B331" s="42"/>
      <c r="C331" s="22" t="s">
        <v>119</v>
      </c>
      <c r="D331" s="18" t="s">
        <v>22</v>
      </c>
      <c r="E331" s="32">
        <v>27930</v>
      </c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</row>
    <row r="332" spans="2:37" ht="12.75">
      <c r="B332" s="42"/>
      <c r="C332" s="22" t="s">
        <v>120</v>
      </c>
      <c r="D332" s="18" t="s">
        <v>121</v>
      </c>
      <c r="E332" s="32">
        <v>620</v>
      </c>
      <c r="F332" s="104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</row>
    <row r="333" spans="2:37" ht="12.75">
      <c r="B333" s="42"/>
      <c r="C333" s="22" t="s">
        <v>122</v>
      </c>
      <c r="D333" s="18" t="s">
        <v>123</v>
      </c>
      <c r="E333" s="32">
        <v>5480</v>
      </c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</row>
    <row r="334" spans="2:37" ht="12.75">
      <c r="B334" s="42"/>
      <c r="C334" s="22" t="s">
        <v>127</v>
      </c>
      <c r="D334" s="18" t="s">
        <v>128</v>
      </c>
      <c r="E334" s="131">
        <v>225700</v>
      </c>
      <c r="F334" s="104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</row>
    <row r="335" spans="2:37" ht="12.75">
      <c r="B335" s="42"/>
      <c r="C335" s="22" t="s">
        <v>168</v>
      </c>
      <c r="D335" s="18" t="s">
        <v>159</v>
      </c>
      <c r="E335" s="131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</row>
    <row r="336" spans="2:37" ht="12.75">
      <c r="B336" s="42"/>
      <c r="C336" s="45" t="s">
        <v>124</v>
      </c>
      <c r="D336" s="46"/>
      <c r="E336" s="45">
        <f>SUM(E331:E335)</f>
        <v>259730</v>
      </c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</row>
    <row r="337" spans="2:37" ht="12.75">
      <c r="B337" s="42"/>
      <c r="C337" s="27" t="s">
        <v>184</v>
      </c>
      <c r="D337" s="48"/>
      <c r="E337" s="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</row>
    <row r="338" spans="2:37" ht="12.75">
      <c r="B338" s="42"/>
      <c r="C338" s="22" t="s">
        <v>119</v>
      </c>
      <c r="D338" s="18" t="s">
        <v>22</v>
      </c>
      <c r="E338" s="32">
        <v>49120</v>
      </c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</row>
    <row r="339" spans="2:37" ht="12.75">
      <c r="B339" s="42"/>
      <c r="C339" s="22" t="s">
        <v>120</v>
      </c>
      <c r="D339" s="18" t="s">
        <v>121</v>
      </c>
      <c r="E339" s="32">
        <v>13120</v>
      </c>
      <c r="F339" s="104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</row>
    <row r="340" spans="2:37" ht="12.75">
      <c r="B340" s="42"/>
      <c r="C340" s="22" t="s">
        <v>122</v>
      </c>
      <c r="D340" s="18" t="s">
        <v>123</v>
      </c>
      <c r="E340" s="32">
        <v>12200</v>
      </c>
      <c r="F340" s="104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</row>
    <row r="341" spans="2:37" ht="12.75">
      <c r="B341" s="42"/>
      <c r="C341" s="22" t="s">
        <v>127</v>
      </c>
      <c r="D341" s="18" t="s">
        <v>128</v>
      </c>
      <c r="E341" s="131">
        <v>282900</v>
      </c>
      <c r="F341" s="104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</row>
    <row r="342" spans="2:37" ht="12.75">
      <c r="B342" s="42"/>
      <c r="C342" s="3" t="s">
        <v>156</v>
      </c>
      <c r="D342" s="18" t="s">
        <v>157</v>
      </c>
      <c r="E342" s="3">
        <v>3026907</v>
      </c>
      <c r="F342" s="104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</row>
    <row r="343" spans="2:37" ht="12.75">
      <c r="B343" s="42"/>
      <c r="C343" s="22" t="s">
        <v>168</v>
      </c>
      <c r="D343" s="18" t="s">
        <v>159</v>
      </c>
      <c r="E343" s="3">
        <v>21280</v>
      </c>
      <c r="F343" s="104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</row>
    <row r="344" spans="2:37" ht="12.75">
      <c r="B344" s="42"/>
      <c r="C344" s="45" t="s">
        <v>124</v>
      </c>
      <c r="D344" s="46"/>
      <c r="E344" s="45">
        <f>E338+E339+E340+E341+E342+E343</f>
        <v>3405527</v>
      </c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</row>
    <row r="345" spans="2:37" ht="12.75">
      <c r="B345" s="42"/>
      <c r="C345" s="27" t="s">
        <v>284</v>
      </c>
      <c r="D345" s="48"/>
      <c r="E345" s="47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</row>
    <row r="346" spans="2:37" ht="12.75">
      <c r="B346" s="42"/>
      <c r="C346" s="27" t="s">
        <v>285</v>
      </c>
      <c r="D346" s="48"/>
      <c r="E346" s="47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</row>
    <row r="347" spans="2:37" ht="12.75">
      <c r="B347" s="42"/>
      <c r="C347" s="22" t="s">
        <v>127</v>
      </c>
      <c r="D347" s="18" t="s">
        <v>128</v>
      </c>
      <c r="E347" s="72">
        <v>20360</v>
      </c>
      <c r="F347" s="104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</row>
    <row r="348" spans="2:37" ht="12.75">
      <c r="B348" s="42"/>
      <c r="C348" s="3" t="s">
        <v>156</v>
      </c>
      <c r="D348" s="18" t="s">
        <v>157</v>
      </c>
      <c r="E348" s="72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</row>
    <row r="349" spans="2:37" ht="12.75">
      <c r="B349" s="42"/>
      <c r="C349" s="22" t="s">
        <v>168</v>
      </c>
      <c r="D349" s="18" t="s">
        <v>159</v>
      </c>
      <c r="E349" s="72">
        <v>80000</v>
      </c>
      <c r="F349" s="104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</row>
    <row r="350" spans="2:37" ht="12.75">
      <c r="B350" s="42"/>
      <c r="C350" s="22" t="s">
        <v>306</v>
      </c>
      <c r="D350" s="18" t="s">
        <v>307</v>
      </c>
      <c r="E350" s="131">
        <v>8549</v>
      </c>
      <c r="F350" s="104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</row>
    <row r="351" spans="2:37" ht="12.75">
      <c r="B351" s="42"/>
      <c r="C351" s="45" t="s">
        <v>124</v>
      </c>
      <c r="D351" s="46"/>
      <c r="E351" s="45">
        <f>SUM(E347:E350)</f>
        <v>108909</v>
      </c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</row>
    <row r="352" spans="2:37" ht="12.75">
      <c r="B352" s="42"/>
      <c r="C352" s="47"/>
      <c r="D352" s="48"/>
      <c r="E352" s="47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</row>
    <row r="353" spans="2:37" ht="12.75">
      <c r="B353" s="42"/>
      <c r="C353" s="45" t="s">
        <v>185</v>
      </c>
      <c r="D353" s="46"/>
      <c r="E353" s="45">
        <f>E329+E336+E344+E351</f>
        <v>3881816</v>
      </c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</row>
    <row r="354" spans="2:37" ht="12.75">
      <c r="B354" s="42"/>
      <c r="C354" s="27" t="s">
        <v>186</v>
      </c>
      <c r="D354" s="48"/>
      <c r="E354" s="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</row>
    <row r="355" spans="2:37" ht="12.75">
      <c r="B355" s="42"/>
      <c r="C355" s="27" t="s">
        <v>187</v>
      </c>
      <c r="D355" s="48"/>
      <c r="E355" s="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</row>
    <row r="356" spans="2:37" ht="12.75">
      <c r="B356" s="42"/>
      <c r="C356" s="22" t="s">
        <v>119</v>
      </c>
      <c r="D356" s="44" t="s">
        <v>22</v>
      </c>
      <c r="E356" s="32">
        <v>70050</v>
      </c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</row>
    <row r="357" spans="2:37" ht="12.75">
      <c r="B357" s="42"/>
      <c r="C357" s="22" t="s">
        <v>120</v>
      </c>
      <c r="D357" s="44" t="s">
        <v>121</v>
      </c>
      <c r="E357" s="32">
        <v>1420</v>
      </c>
      <c r="F357" s="104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</row>
    <row r="358" spans="2:37" ht="12.75">
      <c r="B358" s="42"/>
      <c r="C358" s="22" t="s">
        <v>122</v>
      </c>
      <c r="D358" s="44" t="s">
        <v>123</v>
      </c>
      <c r="E358" s="32">
        <v>13700</v>
      </c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</row>
    <row r="359" spans="2:37" ht="12.75">
      <c r="B359" s="42"/>
      <c r="C359" s="22" t="s">
        <v>127</v>
      </c>
      <c r="D359" s="18" t="s">
        <v>128</v>
      </c>
      <c r="E359" s="131">
        <v>3750</v>
      </c>
      <c r="F359" s="104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</row>
    <row r="360" spans="2:37" ht="12.75">
      <c r="B360" s="42"/>
      <c r="C360" s="45" t="s">
        <v>124</v>
      </c>
      <c r="D360" s="46"/>
      <c r="E360" s="45">
        <f>SUM(E356:E359)</f>
        <v>88920</v>
      </c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</row>
    <row r="361" spans="2:37" ht="12.75">
      <c r="B361" s="42"/>
      <c r="C361" s="45"/>
      <c r="D361" s="46"/>
      <c r="E361" s="45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</row>
    <row r="362" spans="2:37" ht="12.75">
      <c r="B362" s="38"/>
      <c r="C362" s="6" t="s">
        <v>188</v>
      </c>
      <c r="D362" s="40"/>
      <c r="E362" s="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</row>
    <row r="363" spans="2:37" ht="12.75">
      <c r="B363" s="42"/>
      <c r="C363" s="6" t="s">
        <v>189</v>
      </c>
      <c r="D363" s="18"/>
      <c r="E363" s="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</row>
    <row r="364" spans="2:37" ht="12.75">
      <c r="B364" s="42"/>
      <c r="C364" s="22" t="s">
        <v>119</v>
      </c>
      <c r="D364" s="44" t="s">
        <v>22</v>
      </c>
      <c r="E364" s="32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</row>
    <row r="365" spans="2:37" ht="12.75">
      <c r="B365" s="42"/>
      <c r="C365" s="22" t="s">
        <v>120</v>
      </c>
      <c r="D365" s="18" t="s">
        <v>121</v>
      </c>
      <c r="E365" s="32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</row>
    <row r="366" spans="2:37" ht="12.75">
      <c r="B366" s="42"/>
      <c r="C366" s="22" t="s">
        <v>122</v>
      </c>
      <c r="D366" s="18" t="s">
        <v>123</v>
      </c>
      <c r="E366" s="32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</row>
    <row r="367" spans="2:37" ht="12.75">
      <c r="B367" s="42"/>
      <c r="C367" s="22" t="s">
        <v>127</v>
      </c>
      <c r="D367" s="18" t="s">
        <v>128</v>
      </c>
      <c r="E367" s="131">
        <v>10400</v>
      </c>
      <c r="F367" s="104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</row>
    <row r="368" spans="2:37" ht="12.75">
      <c r="B368" s="42"/>
      <c r="C368" s="22" t="s">
        <v>168</v>
      </c>
      <c r="D368" s="18" t="s">
        <v>159</v>
      </c>
      <c r="E368" s="131">
        <v>1200</v>
      </c>
      <c r="F368" s="104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</row>
    <row r="369" spans="2:37" ht="12.75">
      <c r="B369" s="42"/>
      <c r="C369" s="45" t="s">
        <v>124</v>
      </c>
      <c r="D369" s="46"/>
      <c r="E369" s="45">
        <f>SUM(E364:E368)</f>
        <v>11600</v>
      </c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</row>
    <row r="370" spans="2:37" ht="12.75">
      <c r="B370" s="42"/>
      <c r="C370" s="92"/>
      <c r="D370" s="134"/>
      <c r="E370" s="92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</row>
    <row r="371" spans="2:37" ht="12.75">
      <c r="B371" s="42"/>
      <c r="C371" s="6" t="s">
        <v>190</v>
      </c>
      <c r="D371" s="18"/>
      <c r="E371" s="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</row>
    <row r="372" spans="2:37" ht="12.75">
      <c r="B372" s="42"/>
      <c r="C372" s="22" t="s">
        <v>119</v>
      </c>
      <c r="D372" s="44" t="s">
        <v>22</v>
      </c>
      <c r="E372" s="32">
        <v>768700</v>
      </c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</row>
    <row r="373" spans="2:37" ht="12.75">
      <c r="B373" s="42"/>
      <c r="C373" s="22" t="s">
        <v>120</v>
      </c>
      <c r="D373" s="18" t="s">
        <v>121</v>
      </c>
      <c r="E373" s="32">
        <v>36400</v>
      </c>
      <c r="F373" s="104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</row>
    <row r="374" spans="2:37" ht="12.75">
      <c r="B374" s="42"/>
      <c r="C374" s="22" t="s">
        <v>122</v>
      </c>
      <c r="D374" s="18" t="s">
        <v>123</v>
      </c>
      <c r="E374" s="32">
        <v>159900</v>
      </c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</row>
    <row r="375" spans="2:37" ht="12.75">
      <c r="B375" s="42"/>
      <c r="C375" s="22" t="s">
        <v>127</v>
      </c>
      <c r="D375" s="18" t="s">
        <v>128</v>
      </c>
      <c r="E375" s="131">
        <v>152759</v>
      </c>
      <c r="F375" s="104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</row>
    <row r="376" spans="2:37" ht="12.75">
      <c r="B376" s="42"/>
      <c r="C376" s="22" t="s">
        <v>272</v>
      </c>
      <c r="D376" s="18" t="s">
        <v>273</v>
      </c>
      <c r="E376" s="3">
        <v>4000</v>
      </c>
      <c r="F376" s="104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</row>
    <row r="377" spans="2:37" ht="12.75">
      <c r="B377" s="42"/>
      <c r="C377" s="22" t="s">
        <v>168</v>
      </c>
      <c r="D377" s="18" t="s">
        <v>159</v>
      </c>
      <c r="E377" s="3">
        <v>628596</v>
      </c>
      <c r="F377" s="104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</row>
    <row r="378" spans="2:37" ht="12.75">
      <c r="B378" s="42"/>
      <c r="C378" s="45" t="s">
        <v>124</v>
      </c>
      <c r="D378" s="46"/>
      <c r="E378" s="45">
        <f>SUM(E372:E377)</f>
        <v>1750355</v>
      </c>
      <c r="F378" s="104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</row>
    <row r="379" spans="2:37" ht="12.75">
      <c r="B379" s="42"/>
      <c r="C379" s="20" t="s">
        <v>191</v>
      </c>
      <c r="D379" s="18"/>
      <c r="E379" s="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</row>
    <row r="380" spans="2:37" ht="12.75">
      <c r="B380" s="42"/>
      <c r="C380" s="22" t="s">
        <v>120</v>
      </c>
      <c r="D380" s="18" t="s">
        <v>121</v>
      </c>
      <c r="E380" s="3">
        <v>60000</v>
      </c>
      <c r="F380" s="104"/>
      <c r="G380" s="149"/>
      <c r="H380" s="149"/>
      <c r="I380" s="149"/>
      <c r="J380" s="149"/>
      <c r="K380" s="149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</row>
    <row r="381" spans="2:37" ht="12.75">
      <c r="B381" s="42"/>
      <c r="C381" s="22" t="s">
        <v>122</v>
      </c>
      <c r="D381" s="18" t="s">
        <v>123</v>
      </c>
      <c r="E381" s="3">
        <v>2000</v>
      </c>
      <c r="F381" s="104"/>
      <c r="G381" s="149"/>
      <c r="H381" s="149"/>
      <c r="I381" s="149"/>
      <c r="J381" s="149"/>
      <c r="K381" s="149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</row>
    <row r="382" spans="2:37" ht="12.75">
      <c r="B382" s="42"/>
      <c r="C382" s="22" t="s">
        <v>127</v>
      </c>
      <c r="D382" s="18" t="s">
        <v>128</v>
      </c>
      <c r="E382" s="3">
        <v>178300</v>
      </c>
      <c r="F382" s="104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</row>
    <row r="383" spans="2:37" ht="12.75">
      <c r="B383" s="42"/>
      <c r="C383" s="22" t="s">
        <v>272</v>
      </c>
      <c r="D383" s="18" t="s">
        <v>273</v>
      </c>
      <c r="E383" s="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</row>
    <row r="384" spans="2:37" ht="12.75">
      <c r="B384" s="42"/>
      <c r="C384" s="3" t="s">
        <v>197</v>
      </c>
      <c r="D384" s="18" t="s">
        <v>112</v>
      </c>
      <c r="E384" s="3">
        <v>6000</v>
      </c>
      <c r="F384" s="104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</row>
    <row r="385" spans="2:37" ht="12.75">
      <c r="B385" s="42"/>
      <c r="C385" s="32" t="s">
        <v>218</v>
      </c>
      <c r="D385" s="44" t="s">
        <v>219</v>
      </c>
      <c r="E385" s="3">
        <v>350</v>
      </c>
      <c r="F385" s="104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</row>
    <row r="386" spans="2:37" ht="12.75">
      <c r="B386" s="42"/>
      <c r="C386" s="45" t="s">
        <v>124</v>
      </c>
      <c r="D386" s="46"/>
      <c r="E386" s="45">
        <f>SUM(E380:E385)</f>
        <v>246650</v>
      </c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</row>
    <row r="387" spans="2:37" ht="12.75">
      <c r="B387" s="42"/>
      <c r="C387" s="45" t="s">
        <v>192</v>
      </c>
      <c r="D387" s="46"/>
      <c r="E387" s="45">
        <f>E360+E369+E378+E386</f>
        <v>2097525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</row>
    <row r="388" spans="2:37" ht="12.75">
      <c r="B388" s="42"/>
      <c r="C388" s="7" t="s">
        <v>193</v>
      </c>
      <c r="D388" s="46"/>
      <c r="E388" s="45">
        <f>E353+E387</f>
        <v>5979341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</row>
    <row r="389" spans="2:37" ht="12.75">
      <c r="B389" s="42"/>
      <c r="C389" s="13"/>
      <c r="D389" s="48"/>
      <c r="E389" s="47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</row>
    <row r="390" spans="2:37" ht="12.75">
      <c r="B390" s="38" t="s">
        <v>145</v>
      </c>
      <c r="C390" s="6" t="s">
        <v>194</v>
      </c>
      <c r="D390" s="18"/>
      <c r="E390" s="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</row>
    <row r="391" spans="2:37" ht="12.75">
      <c r="B391" s="38"/>
      <c r="C391" s="6" t="s">
        <v>195</v>
      </c>
      <c r="D391" s="18"/>
      <c r="E391" s="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</row>
    <row r="392" spans="2:37" ht="12.75">
      <c r="B392" s="42"/>
      <c r="C392" s="6" t="s">
        <v>196</v>
      </c>
      <c r="D392" s="18"/>
      <c r="E392" s="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</row>
    <row r="393" spans="2:37" ht="12.75">
      <c r="B393" s="42"/>
      <c r="C393" s="3" t="s">
        <v>197</v>
      </c>
      <c r="D393" s="18" t="s">
        <v>112</v>
      </c>
      <c r="E393" s="3">
        <v>147000</v>
      </c>
      <c r="F393" s="104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</row>
    <row r="394" spans="2:37" ht="12.75">
      <c r="B394" s="42"/>
      <c r="C394" s="45" t="s">
        <v>124</v>
      </c>
      <c r="D394" s="46"/>
      <c r="E394" s="66">
        <f>SUM(E393)</f>
        <v>147000</v>
      </c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</row>
    <row r="395" spans="2:37" ht="12.75">
      <c r="B395" s="42"/>
      <c r="C395" s="6" t="s">
        <v>198</v>
      </c>
      <c r="D395" s="18"/>
      <c r="E395" s="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</row>
    <row r="396" spans="2:37" ht="12.75">
      <c r="B396" s="42"/>
      <c r="C396" s="22" t="s">
        <v>119</v>
      </c>
      <c r="D396" s="18" t="s">
        <v>22</v>
      </c>
      <c r="E396" s="32">
        <v>51700</v>
      </c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</row>
    <row r="397" spans="2:37" ht="12.75">
      <c r="B397" s="42"/>
      <c r="C397" s="22" t="s">
        <v>120</v>
      </c>
      <c r="D397" s="18" t="s">
        <v>121</v>
      </c>
      <c r="E397" s="32">
        <v>14180</v>
      </c>
      <c r="F397" s="104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</row>
    <row r="398" spans="2:37" ht="12.75">
      <c r="B398" s="42"/>
      <c r="C398" s="22" t="s">
        <v>122</v>
      </c>
      <c r="D398" s="44" t="s">
        <v>123</v>
      </c>
      <c r="E398" s="32">
        <v>12700</v>
      </c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</row>
    <row r="399" spans="2:37" ht="12.75">
      <c r="B399" s="42"/>
      <c r="C399" s="22" t="s">
        <v>127</v>
      </c>
      <c r="D399" s="18" t="s">
        <v>128</v>
      </c>
      <c r="E399" s="131">
        <v>12300</v>
      </c>
      <c r="F399" s="104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</row>
    <row r="400" spans="2:37" ht="12.75">
      <c r="B400" s="42"/>
      <c r="C400" s="22" t="s">
        <v>205</v>
      </c>
      <c r="D400" s="18" t="s">
        <v>157</v>
      </c>
      <c r="E400" s="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</row>
    <row r="401" spans="2:37" ht="12.75">
      <c r="B401" s="42"/>
      <c r="C401" s="45" t="s">
        <v>124</v>
      </c>
      <c r="D401" s="46"/>
      <c r="E401" s="45">
        <f>SUM(E396:E400)</f>
        <v>90880</v>
      </c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</row>
    <row r="402" spans="2:37" ht="12.75">
      <c r="B402" s="42"/>
      <c r="C402" s="45" t="s">
        <v>192</v>
      </c>
      <c r="D402" s="46"/>
      <c r="E402" s="45">
        <f>E394+E401</f>
        <v>237880</v>
      </c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</row>
    <row r="403" spans="2:37" ht="12.75">
      <c r="B403" s="38"/>
      <c r="C403" s="6" t="s">
        <v>199</v>
      </c>
      <c r="D403" s="18"/>
      <c r="E403" s="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</row>
    <row r="404" spans="2:37" ht="12.75">
      <c r="B404" s="42"/>
      <c r="C404" s="6" t="s">
        <v>200</v>
      </c>
      <c r="D404" s="18"/>
      <c r="E404" s="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</row>
    <row r="405" spans="2:37" ht="12.75">
      <c r="B405" s="42"/>
      <c r="C405" s="22" t="s">
        <v>168</v>
      </c>
      <c r="D405" s="18" t="s">
        <v>159</v>
      </c>
      <c r="E405" s="131">
        <v>1800</v>
      </c>
      <c r="F405" s="104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</row>
    <row r="406" spans="2:37" ht="12.75">
      <c r="B406" s="42"/>
      <c r="C406" s="45" t="s">
        <v>124</v>
      </c>
      <c r="D406" s="46"/>
      <c r="E406" s="45">
        <f>SUM(E405:E405)</f>
        <v>1800</v>
      </c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</row>
    <row r="407" spans="2:37" ht="12.75">
      <c r="B407" s="42"/>
      <c r="C407" s="47"/>
      <c r="D407" s="48"/>
      <c r="E407" s="47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</row>
    <row r="408" spans="2:37" ht="12.75">
      <c r="B408" s="42"/>
      <c r="C408" s="6" t="s">
        <v>201</v>
      </c>
      <c r="D408" s="18"/>
      <c r="E408" s="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</row>
    <row r="409" spans="2:37" ht="12.75">
      <c r="B409" s="42"/>
      <c r="C409" s="22" t="s">
        <v>119</v>
      </c>
      <c r="D409" s="18" t="s">
        <v>22</v>
      </c>
      <c r="E409" s="32">
        <v>42530</v>
      </c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</row>
    <row r="410" spans="2:37" ht="12.75">
      <c r="B410" s="42"/>
      <c r="C410" s="22" t="s">
        <v>120</v>
      </c>
      <c r="D410" s="18" t="s">
        <v>121</v>
      </c>
      <c r="E410" s="32">
        <v>16030</v>
      </c>
      <c r="F410" s="104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</row>
    <row r="411" spans="2:37" ht="12.75">
      <c r="B411" s="42"/>
      <c r="C411" s="22" t="s">
        <v>122</v>
      </c>
      <c r="D411" s="18" t="s">
        <v>123</v>
      </c>
      <c r="E411" s="32">
        <v>10600</v>
      </c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</row>
    <row r="412" spans="2:37" ht="12.75">
      <c r="B412" s="42"/>
      <c r="C412" s="22" t="s">
        <v>127</v>
      </c>
      <c r="D412" s="18" t="s">
        <v>128</v>
      </c>
      <c r="E412" s="131">
        <v>25200</v>
      </c>
      <c r="F412" s="104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</row>
    <row r="413" spans="2:37" ht="12.75">
      <c r="B413" s="42"/>
      <c r="C413" s="22" t="s">
        <v>202</v>
      </c>
      <c r="D413" s="18" t="s">
        <v>166</v>
      </c>
      <c r="E413" s="131">
        <v>6000</v>
      </c>
      <c r="F413" s="104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</row>
    <row r="414" spans="2:37" ht="12.75">
      <c r="B414" s="42"/>
      <c r="C414" s="22" t="s">
        <v>205</v>
      </c>
      <c r="D414" s="18" t="s">
        <v>157</v>
      </c>
      <c r="E414" s="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</row>
    <row r="415" spans="2:37" ht="12.75">
      <c r="B415" s="42"/>
      <c r="C415" s="22" t="s">
        <v>168</v>
      </c>
      <c r="D415" s="18" t="s">
        <v>159</v>
      </c>
      <c r="E415" s="3">
        <v>1300</v>
      </c>
      <c r="F415" s="104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</row>
    <row r="416" spans="2:37" ht="12.75">
      <c r="B416" s="42"/>
      <c r="C416" s="45" t="s">
        <v>124</v>
      </c>
      <c r="D416" s="46"/>
      <c r="E416" s="45">
        <f>SUM(E409:E415)</f>
        <v>101660</v>
      </c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</row>
    <row r="417" spans="2:37" ht="12.75">
      <c r="B417" s="42"/>
      <c r="C417" s="20" t="s">
        <v>265</v>
      </c>
      <c r="D417" s="18"/>
      <c r="E417" s="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</row>
    <row r="418" spans="2:37" ht="12.75">
      <c r="B418" s="42"/>
      <c r="C418" s="22" t="s">
        <v>127</v>
      </c>
      <c r="D418" s="18" t="s">
        <v>128</v>
      </c>
      <c r="E418" s="3">
        <v>9000</v>
      </c>
      <c r="F418" s="104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</row>
    <row r="419" spans="2:37" ht="12.75">
      <c r="B419" s="42"/>
      <c r="C419" s="45" t="s">
        <v>124</v>
      </c>
      <c r="D419" s="46"/>
      <c r="E419" s="45">
        <f>SUM(E418:E418)</f>
        <v>9000</v>
      </c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</row>
    <row r="420" spans="2:37" ht="12.75">
      <c r="B420" s="42"/>
      <c r="C420" s="6" t="s">
        <v>203</v>
      </c>
      <c r="D420" s="18"/>
      <c r="E420" s="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</row>
    <row r="421" spans="2:37" ht="12.75">
      <c r="B421" s="42"/>
      <c r="C421" s="22" t="s">
        <v>119</v>
      </c>
      <c r="D421" s="18" t="s">
        <v>22</v>
      </c>
      <c r="E421" s="3">
        <v>23000</v>
      </c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</row>
    <row r="422" spans="2:37" ht="12.75">
      <c r="B422" s="42"/>
      <c r="C422" s="22" t="s">
        <v>120</v>
      </c>
      <c r="D422" s="18" t="s">
        <v>121</v>
      </c>
      <c r="E422" s="3">
        <v>13000</v>
      </c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</row>
    <row r="423" spans="2:37" ht="12.75">
      <c r="B423" s="42"/>
      <c r="C423" s="22" t="s">
        <v>122</v>
      </c>
      <c r="D423" s="18" t="s">
        <v>123</v>
      </c>
      <c r="E423" s="3">
        <v>7000</v>
      </c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</row>
    <row r="424" spans="2:37" ht="12.75">
      <c r="B424" s="42"/>
      <c r="C424" s="22" t="s">
        <v>127</v>
      </c>
      <c r="D424" s="18" t="s">
        <v>128</v>
      </c>
      <c r="E424" s="3">
        <v>15000</v>
      </c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</row>
    <row r="425" spans="2:37" ht="12.75">
      <c r="B425" s="42"/>
      <c r="C425" s="22" t="s">
        <v>204</v>
      </c>
      <c r="D425" s="18" t="s">
        <v>112</v>
      </c>
      <c r="E425" s="3">
        <v>83300</v>
      </c>
      <c r="F425" s="104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</row>
    <row r="426" spans="2:37" ht="12.75">
      <c r="B426" s="42"/>
      <c r="C426" s="22" t="s">
        <v>205</v>
      </c>
      <c r="D426" s="18" t="s">
        <v>157</v>
      </c>
      <c r="E426" s="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</row>
    <row r="427" spans="2:37" ht="12.75">
      <c r="B427" s="42"/>
      <c r="C427" s="45" t="s">
        <v>124</v>
      </c>
      <c r="D427" s="46"/>
      <c r="E427" s="45">
        <f>SUM(E421:E426)</f>
        <v>141300</v>
      </c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</row>
    <row r="428" spans="2:37" ht="12.75">
      <c r="B428" s="42"/>
      <c r="C428" s="45" t="s">
        <v>206</v>
      </c>
      <c r="D428" s="46"/>
      <c r="E428" s="45">
        <f>E406+E416+E419+E427</f>
        <v>253760</v>
      </c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</row>
    <row r="429" spans="2:37" ht="12.75">
      <c r="B429" s="42"/>
      <c r="C429" s="7" t="s">
        <v>207</v>
      </c>
      <c r="D429" s="46"/>
      <c r="E429" s="45">
        <f>E402+E428</f>
        <v>491640</v>
      </c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</row>
    <row r="430" spans="2:37" ht="12.75">
      <c r="B430" s="38" t="s">
        <v>208</v>
      </c>
      <c r="C430" s="6" t="s">
        <v>209</v>
      </c>
      <c r="D430" s="18"/>
      <c r="E430" s="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</row>
    <row r="431" spans="2:37" ht="12.75">
      <c r="B431" s="38"/>
      <c r="C431" s="6" t="s">
        <v>210</v>
      </c>
      <c r="D431" s="40"/>
      <c r="E431" s="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</row>
    <row r="432" spans="2:37" ht="12.75">
      <c r="B432" s="38"/>
      <c r="C432" s="6" t="s">
        <v>211</v>
      </c>
      <c r="D432" s="40"/>
      <c r="E432" s="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</row>
    <row r="433" spans="2:37" ht="12.75">
      <c r="B433" s="42"/>
      <c r="C433" s="22" t="s">
        <v>127</v>
      </c>
      <c r="D433" s="18" t="s">
        <v>128</v>
      </c>
      <c r="E433" s="131">
        <v>399850</v>
      </c>
      <c r="F433" s="104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</row>
    <row r="434" spans="2:37" ht="12.75">
      <c r="B434" s="42"/>
      <c r="C434" s="22" t="s">
        <v>205</v>
      </c>
      <c r="D434" s="18" t="s">
        <v>157</v>
      </c>
      <c r="E434" s="3">
        <v>1624232</v>
      </c>
      <c r="F434" s="104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</row>
    <row r="435" spans="2:37" ht="12.75">
      <c r="B435" s="42"/>
      <c r="C435" s="22" t="s">
        <v>168</v>
      </c>
      <c r="D435" s="18" t="s">
        <v>159</v>
      </c>
      <c r="E435" s="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</row>
    <row r="436" spans="2:37" ht="12.75">
      <c r="B436" s="42"/>
      <c r="C436" s="45" t="s">
        <v>124</v>
      </c>
      <c r="D436" s="46"/>
      <c r="E436" s="45">
        <f>SUM(E433:E435)</f>
        <v>2024082</v>
      </c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</row>
    <row r="437" spans="2:37" ht="12.75">
      <c r="B437" s="42"/>
      <c r="C437" s="27" t="s">
        <v>212</v>
      </c>
      <c r="D437" s="48"/>
      <c r="E437" s="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</row>
    <row r="438" spans="2:37" ht="12.75">
      <c r="B438" s="42"/>
      <c r="C438" s="22" t="s">
        <v>119</v>
      </c>
      <c r="D438" s="18" t="s">
        <v>22</v>
      </c>
      <c r="E438" s="32">
        <v>10860</v>
      </c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</row>
    <row r="439" spans="2:37" ht="12.75">
      <c r="B439" s="42"/>
      <c r="C439" s="22" t="s">
        <v>120</v>
      </c>
      <c r="D439" s="18" t="s">
        <v>121</v>
      </c>
      <c r="E439" s="32">
        <v>240</v>
      </c>
      <c r="F439" s="104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</row>
    <row r="440" spans="2:37" ht="12.75">
      <c r="B440" s="42"/>
      <c r="C440" s="22" t="s">
        <v>122</v>
      </c>
      <c r="D440" s="18" t="s">
        <v>123</v>
      </c>
      <c r="E440" s="32">
        <v>2100</v>
      </c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</row>
    <row r="441" spans="2:37" ht="12.75">
      <c r="B441" s="42"/>
      <c r="C441" s="22" t="s">
        <v>127</v>
      </c>
      <c r="D441" s="18" t="s">
        <v>128</v>
      </c>
      <c r="E441" s="3">
        <v>2000</v>
      </c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</row>
    <row r="442" spans="2:37" ht="12.75">
      <c r="B442" s="42"/>
      <c r="C442" s="22" t="s">
        <v>205</v>
      </c>
      <c r="D442" s="18" t="s">
        <v>157</v>
      </c>
      <c r="E442" s="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</row>
    <row r="443" spans="2:37" ht="12.75">
      <c r="B443" s="42"/>
      <c r="C443" s="22" t="s">
        <v>168</v>
      </c>
      <c r="D443" s="18" t="s">
        <v>159</v>
      </c>
      <c r="E443" s="3">
        <v>16000</v>
      </c>
      <c r="F443" s="104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</row>
    <row r="444" spans="2:37" ht="12.75">
      <c r="B444" s="42"/>
      <c r="C444" s="45" t="s">
        <v>124</v>
      </c>
      <c r="D444" s="46"/>
      <c r="E444" s="45">
        <f>SUM(E437:E443)</f>
        <v>31200</v>
      </c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</row>
    <row r="445" spans="2:37" ht="12.75">
      <c r="B445" s="42"/>
      <c r="C445" s="45" t="s">
        <v>206</v>
      </c>
      <c r="D445" s="46"/>
      <c r="E445" s="45">
        <f>E436+E444</f>
        <v>2055282</v>
      </c>
      <c r="F445" s="104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</row>
    <row r="446" spans="2:37" ht="12.75">
      <c r="B446" s="38" t="s">
        <v>213</v>
      </c>
      <c r="C446" s="6" t="s">
        <v>214</v>
      </c>
      <c r="D446" s="18"/>
      <c r="E446" s="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</row>
    <row r="447" spans="2:37" ht="12.75">
      <c r="B447" s="42"/>
      <c r="C447" s="6" t="s">
        <v>215</v>
      </c>
      <c r="D447" s="18"/>
      <c r="E447" s="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</row>
    <row r="448" spans="2:37" ht="12.75">
      <c r="B448" s="42"/>
      <c r="C448" s="22" t="s">
        <v>127</v>
      </c>
      <c r="D448" s="18" t="s">
        <v>128</v>
      </c>
      <c r="E448" s="131">
        <v>1000</v>
      </c>
      <c r="F448" s="104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</row>
    <row r="449" spans="2:37" ht="12.75">
      <c r="B449" s="42"/>
      <c r="C449" s="3" t="s">
        <v>308</v>
      </c>
      <c r="D449" s="18" t="s">
        <v>112</v>
      </c>
      <c r="E449" s="3">
        <v>6000</v>
      </c>
      <c r="F449" s="104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</row>
    <row r="450" spans="2:37" ht="12.75">
      <c r="B450" s="42"/>
      <c r="C450" s="45" t="s">
        <v>124</v>
      </c>
      <c r="D450" s="46"/>
      <c r="E450" s="66">
        <f>SUM(E448:E449)</f>
        <v>7000</v>
      </c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</row>
    <row r="451" spans="2:37" ht="12.75">
      <c r="B451" s="42"/>
      <c r="C451" s="27" t="s">
        <v>216</v>
      </c>
      <c r="D451" s="48"/>
      <c r="E451" s="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</row>
    <row r="452" spans="2:37" ht="12.75">
      <c r="B452" s="42"/>
      <c r="C452" s="22" t="s">
        <v>119</v>
      </c>
      <c r="D452" s="18" t="s">
        <v>22</v>
      </c>
      <c r="E452" s="32">
        <v>22800</v>
      </c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</row>
    <row r="453" spans="2:37" ht="12.75">
      <c r="B453" s="42"/>
      <c r="C453" s="22" t="s">
        <v>120</v>
      </c>
      <c r="D453" s="18" t="s">
        <v>121</v>
      </c>
      <c r="E453" s="32">
        <v>16300</v>
      </c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</row>
    <row r="454" spans="2:37" ht="12.75">
      <c r="B454" s="42"/>
      <c r="C454" s="22" t="s">
        <v>122</v>
      </c>
      <c r="D454" s="18" t="s">
        <v>123</v>
      </c>
      <c r="E454" s="32">
        <v>4900</v>
      </c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</row>
    <row r="455" spans="2:37" ht="12.75">
      <c r="B455" s="42"/>
      <c r="C455" s="22" t="s">
        <v>127</v>
      </c>
      <c r="D455" s="18" t="s">
        <v>128</v>
      </c>
      <c r="E455" s="32">
        <v>4700</v>
      </c>
      <c r="F455" s="104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</row>
    <row r="456" spans="2:37" ht="12.75">
      <c r="B456" s="42"/>
      <c r="C456" s="22" t="s">
        <v>168</v>
      </c>
      <c r="D456" s="18" t="s">
        <v>159</v>
      </c>
      <c r="E456" s="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</row>
    <row r="457" spans="2:37" ht="12.75">
      <c r="B457" s="42"/>
      <c r="C457" s="45" t="s">
        <v>124</v>
      </c>
      <c r="D457" s="46"/>
      <c r="E457" s="66">
        <f>SUM(E452:E456)</f>
        <v>48700</v>
      </c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</row>
    <row r="458" spans="2:37" ht="12.75">
      <c r="B458" s="42"/>
      <c r="C458" s="6" t="s">
        <v>217</v>
      </c>
      <c r="D458" s="18"/>
      <c r="E458" s="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</row>
    <row r="459" spans="2:37" ht="12.75">
      <c r="B459" s="42"/>
      <c r="C459" s="22" t="s">
        <v>119</v>
      </c>
      <c r="D459" s="18" t="s">
        <v>22</v>
      </c>
      <c r="E459" s="32">
        <v>191680</v>
      </c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</row>
    <row r="460" spans="2:37" ht="12.75">
      <c r="B460" s="42"/>
      <c r="C460" s="22" t="s">
        <v>120</v>
      </c>
      <c r="D460" s="18" t="s">
        <v>121</v>
      </c>
      <c r="E460" s="32">
        <v>22100</v>
      </c>
      <c r="F460" s="104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</row>
    <row r="461" spans="2:37" ht="12.75">
      <c r="B461" s="42"/>
      <c r="C461" s="22" t="s">
        <v>122</v>
      </c>
      <c r="D461" s="18" t="s">
        <v>123</v>
      </c>
      <c r="E461" s="32">
        <v>40300</v>
      </c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</row>
    <row r="462" spans="2:37" ht="12.75">
      <c r="B462" s="42"/>
      <c r="C462" s="22" t="s">
        <v>127</v>
      </c>
      <c r="D462" s="18" t="s">
        <v>128</v>
      </c>
      <c r="E462" s="131">
        <v>110900</v>
      </c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</row>
    <row r="463" spans="2:37" ht="12.75">
      <c r="B463" s="42"/>
      <c r="C463" s="22" t="s">
        <v>272</v>
      </c>
      <c r="D463" s="18" t="s">
        <v>273</v>
      </c>
      <c r="E463" s="131">
        <v>100000</v>
      </c>
      <c r="F463" s="104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</row>
    <row r="464" spans="2:37" ht="12.75">
      <c r="B464" s="42"/>
      <c r="C464" s="22" t="s">
        <v>306</v>
      </c>
      <c r="D464" s="18" t="s">
        <v>307</v>
      </c>
      <c r="E464" s="131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</row>
    <row r="465" spans="2:37" ht="12.75">
      <c r="B465" s="42"/>
      <c r="C465" s="22" t="s">
        <v>314</v>
      </c>
      <c r="D465" s="44" t="s">
        <v>313</v>
      </c>
      <c r="E465" s="131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</row>
    <row r="466" spans="2:37" ht="12.75">
      <c r="B466" s="42"/>
      <c r="C466" s="45" t="s">
        <v>124</v>
      </c>
      <c r="D466" s="46"/>
      <c r="E466" s="67">
        <f>SUM(E459:E465)</f>
        <v>464980</v>
      </c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</row>
    <row r="467" spans="2:37" ht="12.75">
      <c r="B467" s="42"/>
      <c r="C467" s="45" t="s">
        <v>220</v>
      </c>
      <c r="D467" s="46"/>
      <c r="E467" s="45">
        <f>E457+E466</f>
        <v>513680</v>
      </c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</row>
    <row r="468" spans="2:37" ht="12.75">
      <c r="B468" s="42"/>
      <c r="C468" s="7" t="s">
        <v>221</v>
      </c>
      <c r="D468" s="46"/>
      <c r="E468" s="45">
        <f>E445+E450+E467</f>
        <v>2575962</v>
      </c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</row>
    <row r="469" spans="2:37" ht="12.75">
      <c r="B469" s="38" t="s">
        <v>222</v>
      </c>
      <c r="C469" s="13" t="s">
        <v>223</v>
      </c>
      <c r="D469" s="48"/>
      <c r="E469" s="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</row>
    <row r="470" spans="2:37" ht="12.75">
      <c r="B470" s="38"/>
      <c r="C470" s="37" t="s">
        <v>235</v>
      </c>
      <c r="D470" s="48" t="s">
        <v>296</v>
      </c>
      <c r="E470" s="32">
        <v>32084</v>
      </c>
      <c r="F470" s="104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</row>
    <row r="471" spans="2:37" ht="12.75">
      <c r="B471" s="38"/>
      <c r="C471" s="45" t="s">
        <v>124</v>
      </c>
      <c r="D471" s="46"/>
      <c r="E471" s="45">
        <f>SUM(E470)</f>
        <v>32084</v>
      </c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</row>
    <row r="472" spans="2:37" ht="12.75">
      <c r="B472" s="38"/>
      <c r="C472" s="22" t="s">
        <v>232</v>
      </c>
      <c r="D472" s="54"/>
      <c r="E472" s="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</row>
    <row r="473" spans="2:37" ht="12.75">
      <c r="B473" s="38"/>
      <c r="C473" s="22" t="s">
        <v>233</v>
      </c>
      <c r="D473" s="54" t="s">
        <v>128</v>
      </c>
      <c r="E473" s="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</row>
    <row r="474" spans="2:37" ht="12.75">
      <c r="B474" s="38"/>
      <c r="C474" s="45" t="s">
        <v>124</v>
      </c>
      <c r="D474" s="46"/>
      <c r="E474" s="45">
        <f>SUM(E473)</f>
        <v>0</v>
      </c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</row>
    <row r="475" spans="2:37" ht="12.75">
      <c r="B475" s="38"/>
      <c r="C475" s="45" t="s">
        <v>234</v>
      </c>
      <c r="D475" s="49"/>
      <c r="E475" s="45">
        <f>E471+E474</f>
        <v>32084</v>
      </c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</row>
    <row r="476" spans="2:37" ht="12.75">
      <c r="B476" s="42"/>
      <c r="C476" s="13"/>
      <c r="D476" s="48"/>
      <c r="E476" s="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</row>
    <row r="477" spans="2:37" ht="12.75">
      <c r="B477" s="42"/>
      <c r="C477" s="6" t="s">
        <v>224</v>
      </c>
      <c r="D477" s="44" t="s">
        <v>225</v>
      </c>
      <c r="E477" s="103"/>
      <c r="F477" s="104"/>
      <c r="G477" s="117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</row>
    <row r="478" spans="2:37" ht="12.75">
      <c r="B478" s="42"/>
      <c r="C478" s="6"/>
      <c r="D478" s="44"/>
      <c r="E478" s="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</row>
    <row r="479" spans="2:37" ht="12.75">
      <c r="B479" s="42"/>
      <c r="C479" s="6"/>
      <c r="D479" s="44"/>
      <c r="E479" s="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</row>
    <row r="480" spans="2:37" ht="15.75">
      <c r="B480" s="42"/>
      <c r="C480" s="52" t="s">
        <v>226</v>
      </c>
      <c r="D480" s="46"/>
      <c r="E480" s="55">
        <f>E252+E263+E281+E291+E320+E388+E429+E468+E475+E477+E478+E479</f>
        <v>10944897</v>
      </c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</row>
    <row r="481" spans="2:37" ht="12.75">
      <c r="B481" s="42"/>
      <c r="C481" s="3"/>
      <c r="D481" s="18"/>
      <c r="E481" s="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</row>
    <row r="482" spans="2:37" ht="20.25">
      <c r="B482" s="42"/>
      <c r="C482" s="52" t="s">
        <v>227</v>
      </c>
      <c r="D482" s="46"/>
      <c r="E482" s="55">
        <f>E159+E230+E480</f>
        <v>32945030</v>
      </c>
      <c r="F482" s="104"/>
      <c r="G482" s="104"/>
      <c r="H482" s="104"/>
      <c r="I482" s="104"/>
      <c r="J482" s="104"/>
      <c r="K482" s="110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</row>
    <row r="483" spans="6:37" ht="12.75"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</row>
    <row r="484" spans="6:37" ht="12.75"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</row>
    <row r="485" spans="6:37" ht="12.75"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</row>
    <row r="486" spans="5:37" ht="15">
      <c r="E486" s="71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</row>
    <row r="489" spans="1:16" s="104" customFormat="1" ht="12.75">
      <c r="A489"/>
      <c r="B489"/>
      <c r="C489" s="36"/>
      <c r="D489" s="57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s="104" customFormat="1" ht="12.75">
      <c r="A490"/>
      <c r="B490"/>
      <c r="C490" s="36"/>
      <c r="D490" s="57"/>
      <c r="E490"/>
      <c r="F490"/>
      <c r="G490"/>
      <c r="H490"/>
      <c r="I490"/>
      <c r="J490"/>
      <c r="K490"/>
      <c r="L490"/>
      <c r="M490"/>
      <c r="N490"/>
      <c r="O490"/>
      <c r="P490"/>
    </row>
  </sheetData>
  <sheetProtection/>
  <mergeCells count="7">
    <mergeCell ref="G380:K381"/>
    <mergeCell ref="B1:E1"/>
    <mergeCell ref="B3:E3"/>
    <mergeCell ref="B2:D2"/>
    <mergeCell ref="A5:D5"/>
    <mergeCell ref="E6:E7"/>
    <mergeCell ref="K295:M297"/>
  </mergeCells>
  <printOptions/>
  <pageMargins left="0.25" right="0.25" top="0.75" bottom="0.75" header="0.3" footer="0.3"/>
  <pageSetup fitToHeight="0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Toska</dc:creator>
  <cp:keywords/>
  <dc:description/>
  <cp:lastModifiedBy>Petrova</cp:lastModifiedBy>
  <cp:lastPrinted>2023-02-10T12:43:26Z</cp:lastPrinted>
  <dcterms:created xsi:type="dcterms:W3CDTF">2010-08-12T08:13:21Z</dcterms:created>
  <dcterms:modified xsi:type="dcterms:W3CDTF">2023-02-23T08:15:04Z</dcterms:modified>
  <cp:category/>
  <cp:version/>
  <cp:contentType/>
  <cp:contentStatus/>
</cp:coreProperties>
</file>